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<sst xmlns="http://schemas.openxmlformats.org/spreadsheetml/2006/main" count="254" uniqueCount="243">
  <si>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</si>
  <si>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</si>
  <si>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</si>
  <si>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</si>
  <si>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</si>
  <si>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</si>
  <si>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</si>
  <si>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</si>
  <si>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</si>
  <si>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</si>
  <si>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</si>
  <si>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</si>
  <si>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</si>
  <si>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</si>
  <si>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</si>
  <si>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</si>
  <si>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</si>
  <si>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</si>
  <si>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</si>
  <si>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</si>
  <si>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</si>
  <si>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</si>
  <si>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</si>
  <si>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</si>
  <si>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</si>
  <si>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</si>
  <si>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</si>
  <si>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</si>
  <si>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</si>
  <si>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</si>
  <si>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</si>
  <si>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</si>
  <si>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</si>
  <si>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</si>
  <si>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</si>
  <si>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</si>
  <si>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</si>
  <si>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</si>
  <si>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</si>
  <si>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</si>
  <si>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</si>
  <si>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</si>
  <si>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</si>
  <si>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</si>
  <si>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</si>
  <si>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</si>
  <si>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</si>
  <si>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</si>
  <si>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</si>
  <si>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</si>
  <si>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</si>
  <si>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</si>
  <si>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</si>
  <si>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</si>
  <si>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</si>
  <si>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</si>
  <si>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</si>
  <si>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</si>
  <si>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</si>
  <si>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</si>
  <si>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</si>
  <si>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</si>
  <si>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</si>
  <si>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</si>
  <si>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</si>
  <si>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</si>
  <si>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</si>
  <si>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</si>
  <si>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</si>
  <si>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</si>
  <si>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</si>
  <si>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</si>
  <si>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</si>
  <si>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</si>
  <si>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</si>
  <si>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</si>
  <si>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</si>
  <si>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</si>
  <si>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</si>
  <si>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</si>
  <si>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</si>
  <si>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</si>
  <si>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</si>
  <si>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</si>
  <si>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</si>
  <si>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</si>
  <si>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</si>
  <si>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</si>
  <si>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</si>
  <si>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</si>
  <si>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</si>
  <si>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</si>
  <si>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</si>
  <si>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</si>
  <si>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</si>
  <si>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</si>
  <si>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</si>
  <si>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</si>
  <si>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</si>
  <si>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</si>
  <si>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</si>
  <si>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</si>
  <si>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</si>
  <si>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</si>
  <si>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</si>
  <si>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</si>
  <si>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</si>
  <si>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</si>
  <si>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</si>
  <si>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</si>
  <si>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</si>
  <si>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</si>
  <si>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</si>
  <si>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</si>
  <si>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</si>
  <si>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</si>
  <si>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</si>
  <si>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</si>
  <si>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</si>
  <si>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</si>
  <si>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</si>
  <si>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</si>
  <si>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</si>
  <si>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</si>
  <si>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</si>
  <si>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</si>
  <si>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</si>
  <si>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</si>
  <si>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</si>
  <si>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</si>
  <si>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</si>
  <si>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</si>
  <si>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</si>
  <si>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</si>
  <si>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</si>
  <si>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</si>
  <si>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</si>
  <si>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</si>
  <si>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</si>
  <si>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</si>
  <si>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</si>
  <si>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</si>
  <si>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</si>
  <si>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</si>
  <si>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</si>
  <si>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</si>
  <si>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</si>
  <si>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</si>
  <si>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</si>
  <si>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</si>
  <si>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</si>
  <si>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</si>
  <si>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</si>
  <si>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</si>
  <si>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</si>
  <si>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</si>
  <si>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</si>
  <si>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</si>
  <si>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</si>
  <si>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</si>
  <si>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</si>
  <si>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</si>
  <si>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</si>
  <si>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</si>
  <si>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</si>
  <si>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</si>
  <si>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</si>
  <si>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</si>
  <si>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</si>
  <si>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</si>
  <si>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</si>
  <si>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</si>
  <si>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</si>
  <si>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</si>
  <si>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</si>
  <si>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</si>
  <si>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</si>
  <si>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</si>
  <si>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</si>
  <si>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</si>
  <si>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</si>
  <si>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</si>
  <si>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</si>
  <si>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</si>
  <si>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</si>
  <si>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</si>
  <si>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</si>
  <si>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</si>
  <si>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</si>
  <si>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</si>
  <si>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</si>
  <si>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</si>
  <si>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</si>
  <si>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</si>
  <si>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</si>
  <si>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</si>
  <si>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</si>
  <si>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</si>
  <si>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</si>
  <si>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</si>
  <si>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</si>
  <si>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</si>
  <si>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</si>
  <si>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</si>
  <si>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</si>
  <si>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</si>
  <si>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</si>
  <si>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</si>
  <si>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</si>
  <si>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</si>
  <si>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</si>
  <si>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</si>
  <si>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</si>
  <si>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</si>
  <si>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</si>
  <si>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</si>
  <si>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</si>
  <si>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</si>
  <si>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</si>
  <si>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</si>
  <si>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</si>
  <si>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</si>
  <si>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</si>
  <si>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</si>
  <si>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</si>
  <si>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Извршење за период 01.01-31.03.2018.</t>
  </si>
  <si>
    <t>План расхода  у 2018.</t>
  </si>
  <si>
    <t>Укупни приходи</t>
  </si>
  <si>
    <t xml:space="preserve">Укупни расходи </t>
  </si>
  <si>
    <t>Суфицит</t>
  </si>
  <si>
    <t>Дефицит</t>
  </si>
  <si>
    <t>План прихода  у 2018.</t>
  </si>
  <si>
    <t>План прихода  у 2019.</t>
  </si>
  <si>
    <t>Извршење  за период  01.01-31.03.2019.</t>
  </si>
  <si>
    <t>План расхода  у 2019.</t>
  </si>
  <si>
    <t>ЗА ПЕРИОД 01.01-31.03.2019. ГОДИНУ</t>
  </si>
  <si>
    <t>Чланарине</t>
  </si>
  <si>
    <t>Tрошкови специјализованих услуга по пројектима</t>
  </si>
  <si>
    <t>Возило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</si>
  <si>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</si>
  <si>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В.Д. Директора</t>
  </si>
  <si>
    <t xml:space="preserve">                           Доц.др. Верица Јовановић</t>
  </si>
  <si>
    <t>март 2019. године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</si>
</sst>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1" fontId="0" fillId="0" borderId="0" xfId="42" applyFont="1" applyFill="1" applyAlignment="1">
      <alignment/>
    </xf>
    <xf numFmtId="171" fontId="4" fillId="0" borderId="0" xfId="42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1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1" fontId="0" fillId="0" borderId="10" xfId="42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34" borderId="0" xfId="0" applyFont="1" applyFill="1" applyAlignment="1">
      <alignment/>
    </xf>
    <xf numFmtId="171" fontId="4" fillId="0" borderId="0" xfId="42" applyFont="1" applyFill="1" applyAlignment="1">
      <alignment horizontal="right"/>
    </xf>
    <xf numFmtId="171" fontId="9" fillId="0" borderId="0" xfId="42" applyFont="1" applyFill="1" applyAlignment="1">
      <alignment horizontal="right"/>
    </xf>
    <xf numFmtId="171" fontId="33" fillId="33" borderId="10" xfId="42" applyFont="1" applyFill="1" applyBorder="1" applyAlignment="1">
      <alignment vertical="center"/>
    </xf>
    <xf numFmtId="0" fontId="32" fillId="33" borderId="11" xfId="0" applyFont="1" applyFill="1" applyBorder="1" applyAlignment="1">
      <alignment horizontal="center" vertical="center" wrapText="1"/>
    </xf>
    <xf numFmtId="3" fontId="3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0" fillId="0" borderId="0" xfId="44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186" fontId="8" fillId="33" borderId="13" xfId="42" applyNumberFormat="1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171" fontId="8" fillId="33" borderId="15" xfId="42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1" fontId="8" fillId="33" borderId="13" xfId="42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3" fontId="10" fillId="0" borderId="16" xfId="45" applyNumberFormat="1" applyFont="1" applyFill="1" applyBorder="1" applyAlignment="1">
      <alignment wrapText="1"/>
    </xf>
    <xf numFmtId="3" fontId="10" fillId="0" borderId="17" xfId="45" applyNumberFormat="1" applyFont="1" applyFill="1" applyBorder="1" applyAlignment="1">
      <alignment wrapText="1"/>
    </xf>
    <xf numFmtId="171" fontId="11" fillId="0" borderId="18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wrapText="1"/>
    </xf>
    <xf numFmtId="3" fontId="10" fillId="0" borderId="1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9" xfId="42" applyNumberFormat="1" applyFont="1" applyFill="1" applyBorder="1" applyAlignment="1">
      <alignment/>
    </xf>
    <xf numFmtId="3" fontId="10" fillId="0" borderId="10" xfId="42" applyNumberFormat="1" applyFont="1" applyFill="1" applyBorder="1" applyAlignment="1">
      <alignment wrapText="1"/>
    </xf>
    <xf numFmtId="3" fontId="10" fillId="0" borderId="19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9" xfId="42" applyNumberFormat="1" applyFont="1" applyFill="1" applyBorder="1" applyAlignment="1">
      <alignment/>
    </xf>
    <xf numFmtId="171" fontId="11" fillId="34" borderId="18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9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wrapText="1"/>
    </xf>
    <xf numFmtId="3" fontId="4" fillId="0" borderId="19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171" fontId="4" fillId="0" borderId="0" xfId="42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171" fontId="4" fillId="0" borderId="0" xfId="44" applyFont="1" applyFill="1" applyAlignment="1">
      <alignment/>
    </xf>
    <xf numFmtId="0" fontId="4" fillId="0" borderId="0" xfId="0" applyFont="1" applyFill="1" applyAlignment="1">
      <alignment horizontal="center"/>
    </xf>
    <xf numFmtId="171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71" fontId="4" fillId="0" borderId="16" xfId="42" applyFont="1" applyFill="1" applyBorder="1" applyAlignment="1">
      <alignment/>
    </xf>
    <xf numFmtId="3" fontId="10" fillId="0" borderId="10" xfId="42" applyNumberFormat="1" applyFont="1" applyFill="1" applyBorder="1" applyAlignment="1">
      <alignment vertical="center" wrapText="1"/>
    </xf>
    <xf numFmtId="171" fontId="4" fillId="0" borderId="16" xfId="42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171" fontId="11" fillId="0" borderId="18" xfId="42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20.28125" style="0" customWidth="1"/>
  </cols>
  <sheetData>
    <row r="1" ht="18">
      <c r="A1" s="4" t="s">
        <v>110</v>
      </c>
    </row>
    <row r="2" ht="18">
      <c r="A2" s="4" t="s">
        <v>111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223</v>
      </c>
    </row>
    <row r="9" ht="36.75" customHeight="1">
      <c r="A9" s="1" t="s">
        <v>222</v>
      </c>
    </row>
    <row r="10" ht="39.75" customHeight="1">
      <c r="A10" s="5" t="s">
        <v>235</v>
      </c>
    </row>
    <row r="11" ht="22.5">
      <c r="A11" s="5"/>
    </row>
    <row r="12" ht="27">
      <c r="A12" s="1"/>
    </row>
    <row r="17" ht="324" customHeight="1"/>
    <row r="18" ht="15">
      <c r="A18" s="3" t="s">
        <v>242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2">
      <selection activeCell="C37" sqref="C37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8515625" style="0" customWidth="1"/>
    <col min="4" max="4" width="18.00390625" style="23" customWidth="1"/>
    <col min="5" max="5" width="16.00390625" style="26" customWidth="1"/>
    <col min="6" max="6" width="16.57421875" style="0" customWidth="1"/>
    <col min="7" max="8" width="18.00390625" style="0" customWidth="1"/>
  </cols>
  <sheetData>
    <row r="1" spans="1:8" ht="45.75" customHeight="1">
      <c r="A1" s="28"/>
      <c r="B1" s="29" t="s">
        <v>0</v>
      </c>
      <c r="C1" s="43" t="s">
        <v>231</v>
      </c>
      <c r="D1" s="44" t="s">
        <v>225</v>
      </c>
      <c r="E1" s="42" t="s">
        <v>224</v>
      </c>
      <c r="F1" s="30" t="s">
        <v>232</v>
      </c>
      <c r="G1" s="31" t="s">
        <v>233</v>
      </c>
      <c r="H1" s="32" t="s">
        <v>224</v>
      </c>
    </row>
    <row r="2" spans="1:8" ht="22.5" customHeight="1">
      <c r="A2" s="6">
        <v>7</v>
      </c>
      <c r="B2" s="6" t="s">
        <v>1</v>
      </c>
      <c r="C2" s="14">
        <f>C3+C6+C19+C23+C28</f>
        <v>2827823</v>
      </c>
      <c r="D2" s="24">
        <f>D3+D6+D19+D23+D28</f>
        <v>319689</v>
      </c>
      <c r="E2" s="27">
        <f>D2/C2*100</f>
        <v>11.305127654736523</v>
      </c>
      <c r="F2" s="14">
        <f>F3+F6+F19+F23+F28</f>
        <v>2940256</v>
      </c>
      <c r="G2" s="14">
        <f>G3+G6+G19+G23+G28</f>
        <v>395828</v>
      </c>
      <c r="H2" s="35">
        <f>G2/F2*100</f>
        <v>13.462365181807298</v>
      </c>
    </row>
    <row r="3" spans="1:8" ht="22.5" customHeight="1">
      <c r="A3" s="6">
        <v>73</v>
      </c>
      <c r="B3" s="6" t="s">
        <v>182</v>
      </c>
      <c r="C3" s="14">
        <f>C4</f>
        <v>8000</v>
      </c>
      <c r="D3" s="14">
        <f>D4</f>
        <v>5306</v>
      </c>
      <c r="E3" s="27">
        <f aca="true" t="shared" si="0" ref="E3:E38">D3/C3*100</f>
        <v>66.325</v>
      </c>
      <c r="F3" s="14">
        <f>F4</f>
        <v>10000</v>
      </c>
      <c r="G3" s="14">
        <f>G4</f>
        <v>0</v>
      </c>
      <c r="H3" s="35">
        <f aca="true" t="shared" si="1" ref="H3:H20">G3/F3*100</f>
        <v>0</v>
      </c>
    </row>
    <row r="4" spans="1:8" ht="22.5" customHeight="1">
      <c r="A4" s="6">
        <v>7321</v>
      </c>
      <c r="B4" s="6" t="s">
        <v>183</v>
      </c>
      <c r="C4" s="14">
        <f>C5</f>
        <v>8000</v>
      </c>
      <c r="D4" s="14">
        <f>D5</f>
        <v>5306</v>
      </c>
      <c r="E4" s="27">
        <f t="shared" si="0"/>
        <v>66.325</v>
      </c>
      <c r="F4" s="14">
        <f>F5</f>
        <v>10000</v>
      </c>
      <c r="G4" s="14">
        <f>G5</f>
        <v>0</v>
      </c>
      <c r="H4" s="35">
        <f t="shared" si="1"/>
        <v>0</v>
      </c>
    </row>
    <row r="5" spans="1:8" ht="22.5" customHeight="1">
      <c r="A5" s="9">
        <v>732121</v>
      </c>
      <c r="B5" s="8" t="s">
        <v>167</v>
      </c>
      <c r="C5" s="18">
        <v>8000</v>
      </c>
      <c r="D5" s="18">
        <v>5306</v>
      </c>
      <c r="E5" s="27">
        <f t="shared" si="0"/>
        <v>66.325</v>
      </c>
      <c r="F5" s="18">
        <v>10000</v>
      </c>
      <c r="G5" s="18">
        <v>0</v>
      </c>
      <c r="H5" s="35">
        <f t="shared" si="1"/>
        <v>0</v>
      </c>
    </row>
    <row r="6" spans="1:8" ht="22.5" customHeight="1">
      <c r="A6" s="6">
        <v>74</v>
      </c>
      <c r="B6" s="6" t="s">
        <v>191</v>
      </c>
      <c r="C6" s="14">
        <f>C7+C13</f>
        <v>203956</v>
      </c>
      <c r="D6" s="24">
        <f>D7+D13</f>
        <v>22436</v>
      </c>
      <c r="E6" s="27">
        <f t="shared" si="0"/>
        <v>11.000411853537036</v>
      </c>
      <c r="F6" s="14">
        <f>F7+F13</f>
        <v>226343</v>
      </c>
      <c r="G6" s="14">
        <f>G7+G13</f>
        <v>28066</v>
      </c>
      <c r="H6" s="35">
        <f t="shared" si="1"/>
        <v>12.3997649584922</v>
      </c>
    </row>
    <row r="7" spans="1:8" ht="22.5" customHeight="1">
      <c r="A7" s="6">
        <v>742</v>
      </c>
      <c r="B7" s="6" t="s">
        <v>2</v>
      </c>
      <c r="C7" s="14">
        <f>C8+C9+C10+C11+C12</f>
        <v>183600</v>
      </c>
      <c r="D7" s="24">
        <f>D8+D9+D10+D11+D12</f>
        <v>21276</v>
      </c>
      <c r="E7" s="27">
        <f t="shared" si="0"/>
        <v>11.588235294117647</v>
      </c>
      <c r="F7" s="14">
        <f>F8+F9+F10+F11+F12</f>
        <v>164987</v>
      </c>
      <c r="G7" s="14">
        <f>G8+G9+G10+G11+G12</f>
        <v>20829</v>
      </c>
      <c r="H7" s="35">
        <f t="shared" si="1"/>
        <v>12.624631031535818</v>
      </c>
    </row>
    <row r="8" spans="1:8" ht="22.5" customHeight="1">
      <c r="A8" s="7">
        <v>742121</v>
      </c>
      <c r="B8" s="7" t="s">
        <v>126</v>
      </c>
      <c r="C8" s="18">
        <v>160568</v>
      </c>
      <c r="D8" s="18">
        <v>16148</v>
      </c>
      <c r="E8" s="27">
        <f t="shared" si="0"/>
        <v>10.056798365801404</v>
      </c>
      <c r="F8" s="18">
        <v>135380</v>
      </c>
      <c r="G8" s="18">
        <v>16110</v>
      </c>
      <c r="H8" s="35">
        <f t="shared" si="1"/>
        <v>11.899837494460039</v>
      </c>
    </row>
    <row r="9" spans="1:8" ht="22.5" customHeight="1">
      <c r="A9" s="7">
        <v>7421210</v>
      </c>
      <c r="B9" s="7" t="s">
        <v>3</v>
      </c>
      <c r="C9" s="18">
        <v>3500</v>
      </c>
      <c r="D9" s="18">
        <v>0</v>
      </c>
      <c r="E9" s="27">
        <f t="shared" si="0"/>
        <v>0</v>
      </c>
      <c r="F9" s="18">
        <v>3500</v>
      </c>
      <c r="G9" s="18">
        <v>189</v>
      </c>
      <c r="H9" s="35">
        <f t="shared" si="1"/>
        <v>5.4</v>
      </c>
    </row>
    <row r="10" spans="1:8" ht="22.5" customHeight="1">
      <c r="A10" s="7">
        <v>7421211</v>
      </c>
      <c r="B10" s="7" t="s">
        <v>4</v>
      </c>
      <c r="C10" s="18">
        <v>19422</v>
      </c>
      <c r="D10" s="18">
        <v>5128</v>
      </c>
      <c r="E10" s="27">
        <f t="shared" si="0"/>
        <v>26.403048089795078</v>
      </c>
      <c r="F10" s="18">
        <v>25997</v>
      </c>
      <c r="G10" s="18">
        <v>4530</v>
      </c>
      <c r="H10" s="35">
        <f t="shared" si="1"/>
        <v>17.42508751009732</v>
      </c>
    </row>
    <row r="11" spans="1:8" ht="22.5" customHeight="1">
      <c r="A11" s="7">
        <v>742322</v>
      </c>
      <c r="B11" s="7" t="s">
        <v>153</v>
      </c>
      <c r="C11" s="18">
        <v>10</v>
      </c>
      <c r="D11" s="18">
        <v>0</v>
      </c>
      <c r="E11" s="27">
        <f t="shared" si="0"/>
        <v>0</v>
      </c>
      <c r="F11" s="18">
        <v>10</v>
      </c>
      <c r="G11" s="18">
        <v>0</v>
      </c>
      <c r="H11" s="35">
        <f t="shared" si="1"/>
        <v>0</v>
      </c>
    </row>
    <row r="12" spans="1:8" ht="22.5" customHeight="1">
      <c r="A12" s="7">
        <v>742325</v>
      </c>
      <c r="B12" s="7" t="s">
        <v>196</v>
      </c>
      <c r="C12" s="18">
        <v>100</v>
      </c>
      <c r="D12" s="18">
        <v>0</v>
      </c>
      <c r="E12" s="27">
        <f t="shared" si="0"/>
        <v>0</v>
      </c>
      <c r="F12" s="18">
        <v>100</v>
      </c>
      <c r="G12" s="18">
        <v>0</v>
      </c>
      <c r="H12" s="35">
        <f t="shared" si="1"/>
        <v>0</v>
      </c>
    </row>
    <row r="13" spans="1:8" ht="22.5" customHeight="1">
      <c r="A13" s="6">
        <v>745</v>
      </c>
      <c r="B13" s="6" t="s">
        <v>5</v>
      </c>
      <c r="C13" s="14">
        <f>C14+C15+C16+C17+C18</f>
        <v>20356</v>
      </c>
      <c r="D13" s="24">
        <f>D14+D15+D16+D17+D18</f>
        <v>1160</v>
      </c>
      <c r="E13" s="27">
        <f t="shared" si="0"/>
        <v>5.698565533503635</v>
      </c>
      <c r="F13" s="14">
        <f>F14+F15+F16+F17+F18</f>
        <v>61356</v>
      </c>
      <c r="G13" s="14">
        <f>G14+G15+G16+G17+G18</f>
        <v>7237</v>
      </c>
      <c r="H13" s="35">
        <f t="shared" si="1"/>
        <v>11.795097463980703</v>
      </c>
    </row>
    <row r="14" spans="1:8" ht="22.5" customHeight="1">
      <c r="A14" s="8">
        <v>7451111</v>
      </c>
      <c r="B14" s="8" t="s">
        <v>128</v>
      </c>
      <c r="C14" s="18">
        <v>20000</v>
      </c>
      <c r="D14" s="18">
        <v>1160</v>
      </c>
      <c r="E14" s="27">
        <f t="shared" si="0"/>
        <v>5.800000000000001</v>
      </c>
      <c r="F14" s="18">
        <v>61000</v>
      </c>
      <c r="G14" s="18">
        <v>7237</v>
      </c>
      <c r="H14" s="35">
        <f t="shared" si="1"/>
        <v>11.863934426229509</v>
      </c>
    </row>
    <row r="15" spans="1:8" ht="22.5" customHeight="1">
      <c r="A15" s="7">
        <v>74512118</v>
      </c>
      <c r="B15" s="7" t="s">
        <v>6</v>
      </c>
      <c r="C15" s="18">
        <v>25</v>
      </c>
      <c r="D15" s="18">
        <v>0</v>
      </c>
      <c r="E15" s="27">
        <f t="shared" si="0"/>
        <v>0</v>
      </c>
      <c r="F15" s="18">
        <v>25</v>
      </c>
      <c r="G15" s="18">
        <v>0</v>
      </c>
      <c r="H15" s="35">
        <f t="shared" si="1"/>
        <v>0</v>
      </c>
    </row>
    <row r="16" spans="1:8" ht="22.5" customHeight="1">
      <c r="A16" s="7">
        <v>7451212</v>
      </c>
      <c r="B16" s="7" t="s">
        <v>7</v>
      </c>
      <c r="C16" s="18">
        <v>300</v>
      </c>
      <c r="D16" s="18">
        <v>0</v>
      </c>
      <c r="E16" s="27">
        <f t="shared" si="0"/>
        <v>0</v>
      </c>
      <c r="F16" s="18">
        <v>300</v>
      </c>
      <c r="G16" s="18">
        <v>0</v>
      </c>
      <c r="H16" s="35">
        <f t="shared" si="1"/>
        <v>0</v>
      </c>
    </row>
    <row r="17" spans="1:8" ht="22.5" customHeight="1">
      <c r="A17" s="7">
        <v>7451214</v>
      </c>
      <c r="B17" s="7" t="s">
        <v>8</v>
      </c>
      <c r="C17" s="18">
        <v>1</v>
      </c>
      <c r="D17" s="18">
        <v>0</v>
      </c>
      <c r="E17" s="27">
        <f t="shared" si="0"/>
        <v>0</v>
      </c>
      <c r="F17" s="18">
        <v>1</v>
      </c>
      <c r="G17" s="18"/>
      <c r="H17" s="35">
        <f t="shared" si="1"/>
        <v>0</v>
      </c>
    </row>
    <row r="18" spans="1:8" ht="22.5" customHeight="1">
      <c r="A18" s="7">
        <v>7451216</v>
      </c>
      <c r="B18" s="7" t="s">
        <v>9</v>
      </c>
      <c r="C18" s="18">
        <v>30</v>
      </c>
      <c r="D18" s="18">
        <v>0</v>
      </c>
      <c r="E18" s="27">
        <f t="shared" si="0"/>
        <v>0</v>
      </c>
      <c r="F18" s="18">
        <v>30</v>
      </c>
      <c r="G18" s="18"/>
      <c r="H18" s="35">
        <f t="shared" si="1"/>
        <v>0</v>
      </c>
    </row>
    <row r="19" spans="1:8" ht="22.5" customHeight="1">
      <c r="A19" s="6">
        <v>77</v>
      </c>
      <c r="B19" s="6" t="s">
        <v>10</v>
      </c>
      <c r="C19" s="14">
        <f>C20</f>
        <v>400</v>
      </c>
      <c r="D19" s="24">
        <f>D20</f>
        <v>495</v>
      </c>
      <c r="E19" s="27">
        <f t="shared" si="0"/>
        <v>123.75</v>
      </c>
      <c r="F19" s="14">
        <f>F20</f>
        <v>400</v>
      </c>
      <c r="G19" s="14">
        <f>G20</f>
        <v>598</v>
      </c>
      <c r="H19" s="35">
        <f t="shared" si="1"/>
        <v>149.5</v>
      </c>
    </row>
    <row r="20" spans="1:8" ht="22.5" customHeight="1">
      <c r="A20" s="6">
        <v>771</v>
      </c>
      <c r="B20" s="10" t="s">
        <v>10</v>
      </c>
      <c r="C20" s="14">
        <f>C21+C22</f>
        <v>400</v>
      </c>
      <c r="D20" s="24">
        <f>D21+D22</f>
        <v>495</v>
      </c>
      <c r="E20" s="27">
        <f t="shared" si="0"/>
        <v>123.75</v>
      </c>
      <c r="F20" s="14">
        <f>F21+F22</f>
        <v>400</v>
      </c>
      <c r="G20" s="14">
        <f>G21+G22</f>
        <v>598</v>
      </c>
      <c r="H20" s="35">
        <f t="shared" si="1"/>
        <v>149.5</v>
      </c>
    </row>
    <row r="21" spans="1:8" ht="22.5" customHeight="1">
      <c r="A21" s="7">
        <v>771111</v>
      </c>
      <c r="B21" s="7" t="s">
        <v>10</v>
      </c>
      <c r="C21" s="18">
        <v>0</v>
      </c>
      <c r="D21" s="25">
        <v>0</v>
      </c>
      <c r="E21" s="27"/>
      <c r="F21" s="18">
        <v>0</v>
      </c>
      <c r="G21" s="18">
        <v>0</v>
      </c>
      <c r="H21" s="35"/>
    </row>
    <row r="22" spans="1:8" ht="22.5" customHeight="1">
      <c r="A22" s="8">
        <v>772111</v>
      </c>
      <c r="B22" s="8" t="s">
        <v>213</v>
      </c>
      <c r="C22" s="18">
        <v>400</v>
      </c>
      <c r="D22" s="25">
        <v>495</v>
      </c>
      <c r="E22" s="27">
        <f t="shared" si="0"/>
        <v>123.75</v>
      </c>
      <c r="F22" s="18">
        <v>400</v>
      </c>
      <c r="G22" s="18">
        <v>598</v>
      </c>
      <c r="H22" s="35">
        <f aca="true" t="shared" si="2" ref="H22:H31">G22/F22*100</f>
        <v>149.5</v>
      </c>
    </row>
    <row r="23" spans="1:8" ht="22.5" customHeight="1">
      <c r="A23" s="6">
        <v>78</v>
      </c>
      <c r="B23" s="6" t="s">
        <v>193</v>
      </c>
      <c r="C23" s="14">
        <f>C24</f>
        <v>2427167</v>
      </c>
      <c r="D23" s="24">
        <f>D24</f>
        <v>246959</v>
      </c>
      <c r="E23" s="27">
        <f t="shared" si="0"/>
        <v>10.174784017745791</v>
      </c>
      <c r="F23" s="14">
        <f>F24</f>
        <v>2507963</v>
      </c>
      <c r="G23" s="14">
        <f>G24</f>
        <v>323406</v>
      </c>
      <c r="H23" s="35">
        <f t="shared" si="2"/>
        <v>12.895166316249481</v>
      </c>
    </row>
    <row r="24" spans="1:8" ht="22.5" customHeight="1">
      <c r="A24" s="6">
        <v>781</v>
      </c>
      <c r="B24" s="10" t="s">
        <v>193</v>
      </c>
      <c r="C24" s="14">
        <f>C25+C26+C27</f>
        <v>2427167</v>
      </c>
      <c r="D24" s="24">
        <f>D25+D26+D27</f>
        <v>246959</v>
      </c>
      <c r="E24" s="27">
        <f t="shared" si="0"/>
        <v>10.174784017745791</v>
      </c>
      <c r="F24" s="14">
        <f>F25+F26+F27</f>
        <v>2507963</v>
      </c>
      <c r="G24" s="14">
        <f>G25+G26+G27</f>
        <v>323406</v>
      </c>
      <c r="H24" s="35">
        <f t="shared" si="2"/>
        <v>12.895166316249481</v>
      </c>
    </row>
    <row r="25" spans="1:8" ht="22.5" customHeight="1">
      <c r="A25" s="7">
        <v>781111</v>
      </c>
      <c r="B25" s="7" t="s">
        <v>11</v>
      </c>
      <c r="C25" s="18">
        <v>89318</v>
      </c>
      <c r="D25" s="18">
        <v>0</v>
      </c>
      <c r="E25" s="27">
        <f t="shared" si="0"/>
        <v>0</v>
      </c>
      <c r="F25" s="18">
        <v>96600</v>
      </c>
      <c r="G25" s="18">
        <v>24200</v>
      </c>
      <c r="H25" s="35">
        <f t="shared" si="2"/>
        <v>25.051759834368532</v>
      </c>
    </row>
    <row r="26" spans="1:8" ht="22.5" customHeight="1">
      <c r="A26" s="7">
        <v>7811111</v>
      </c>
      <c r="B26" s="7" t="s">
        <v>12</v>
      </c>
      <c r="C26" s="18">
        <v>410</v>
      </c>
      <c r="D26" s="18">
        <v>0</v>
      </c>
      <c r="E26" s="27">
        <f t="shared" si="0"/>
        <v>0</v>
      </c>
      <c r="F26" s="18">
        <v>469</v>
      </c>
      <c r="G26" s="18">
        <v>102</v>
      </c>
      <c r="H26" s="35">
        <f t="shared" si="2"/>
        <v>21.748400852878465</v>
      </c>
    </row>
    <row r="27" spans="1:8" ht="22.5" customHeight="1">
      <c r="A27" s="7">
        <v>781112</v>
      </c>
      <c r="B27" s="7" t="s">
        <v>202</v>
      </c>
      <c r="C27" s="18">
        <v>2337439</v>
      </c>
      <c r="D27" s="18">
        <v>246959</v>
      </c>
      <c r="E27" s="27">
        <f t="shared" si="0"/>
        <v>10.565366625610336</v>
      </c>
      <c r="F27" s="18">
        <v>2410894</v>
      </c>
      <c r="G27" s="18">
        <v>299104</v>
      </c>
      <c r="H27" s="35">
        <f t="shared" si="2"/>
        <v>12.406352166457754</v>
      </c>
    </row>
    <row r="28" spans="1:8" ht="22.5" customHeight="1">
      <c r="A28" s="6">
        <v>79</v>
      </c>
      <c r="B28" s="6" t="s">
        <v>192</v>
      </c>
      <c r="C28" s="14">
        <f>C29</f>
        <v>188300</v>
      </c>
      <c r="D28" s="24">
        <f>D29</f>
        <v>44493</v>
      </c>
      <c r="E28" s="27">
        <f t="shared" si="0"/>
        <v>23.628783855549653</v>
      </c>
      <c r="F28" s="14">
        <f>F29</f>
        <v>195550</v>
      </c>
      <c r="G28" s="14">
        <f>G29</f>
        <v>43758</v>
      </c>
      <c r="H28" s="35">
        <f t="shared" si="2"/>
        <v>22.376885706980314</v>
      </c>
    </row>
    <row r="29" spans="1:8" ht="22.5" customHeight="1">
      <c r="A29" s="6">
        <v>791</v>
      </c>
      <c r="B29" s="10" t="s">
        <v>192</v>
      </c>
      <c r="C29" s="14">
        <f>C30+C31+C32+C33</f>
        <v>188300</v>
      </c>
      <c r="D29" s="24">
        <f>D30+D31+D32+D33</f>
        <v>44493</v>
      </c>
      <c r="E29" s="27">
        <f t="shared" si="0"/>
        <v>23.628783855549653</v>
      </c>
      <c r="F29" s="14">
        <f>F30+F31+F32+F33</f>
        <v>195550</v>
      </c>
      <c r="G29" s="14">
        <f>G30+G31+G32+G33</f>
        <v>43758</v>
      </c>
      <c r="H29" s="35">
        <f t="shared" si="2"/>
        <v>22.376885706980314</v>
      </c>
    </row>
    <row r="30" spans="1:8" ht="22.5" customHeight="1">
      <c r="A30" s="7">
        <v>791111</v>
      </c>
      <c r="B30" s="7" t="s">
        <v>195</v>
      </c>
      <c r="C30" s="18">
        <v>177500</v>
      </c>
      <c r="D30" s="18">
        <v>44493</v>
      </c>
      <c r="E30" s="27">
        <f t="shared" si="0"/>
        <v>25.066478873239433</v>
      </c>
      <c r="F30" s="18">
        <v>181050</v>
      </c>
      <c r="G30" s="18">
        <v>43404</v>
      </c>
      <c r="H30" s="35">
        <f t="shared" si="2"/>
        <v>23.973487986743994</v>
      </c>
    </row>
    <row r="31" spans="1:8" ht="22.5" customHeight="1">
      <c r="A31" s="7">
        <v>79111132</v>
      </c>
      <c r="B31" s="7" t="s">
        <v>194</v>
      </c>
      <c r="C31" s="18">
        <v>6300</v>
      </c>
      <c r="D31" s="18">
        <v>0</v>
      </c>
      <c r="E31" s="27">
        <f t="shared" si="0"/>
        <v>0</v>
      </c>
      <c r="F31" s="18">
        <v>10000</v>
      </c>
      <c r="G31" s="18">
        <v>354</v>
      </c>
      <c r="H31" s="35">
        <f t="shared" si="2"/>
        <v>3.54</v>
      </c>
    </row>
    <row r="32" spans="1:8" ht="22.5" customHeight="1">
      <c r="A32" s="7">
        <v>7911115</v>
      </c>
      <c r="B32" s="7" t="s">
        <v>189</v>
      </c>
      <c r="C32" s="18">
        <v>3000</v>
      </c>
      <c r="D32" s="25">
        <v>0</v>
      </c>
      <c r="E32" s="27">
        <f t="shared" si="0"/>
        <v>0</v>
      </c>
      <c r="F32" s="18">
        <v>3000</v>
      </c>
      <c r="G32" s="18">
        <v>0</v>
      </c>
      <c r="H32" s="35">
        <f aca="true" t="shared" si="3" ref="H32:H38">G32/F32*100</f>
        <v>0</v>
      </c>
    </row>
    <row r="33" spans="1:8" ht="22.5" customHeight="1">
      <c r="A33" s="7">
        <v>7911116</v>
      </c>
      <c r="B33" s="7" t="s">
        <v>210</v>
      </c>
      <c r="C33" s="18">
        <v>1500</v>
      </c>
      <c r="D33" s="18">
        <v>0</v>
      </c>
      <c r="E33" s="27">
        <f t="shared" si="0"/>
        <v>0</v>
      </c>
      <c r="F33" s="18">
        <v>1500</v>
      </c>
      <c r="G33" s="18">
        <v>0</v>
      </c>
      <c r="H33" s="35">
        <f t="shared" si="3"/>
        <v>0</v>
      </c>
    </row>
    <row r="34" spans="1:8" ht="22.5" customHeight="1">
      <c r="A34" s="6">
        <v>8</v>
      </c>
      <c r="B34" s="6" t="s">
        <v>13</v>
      </c>
      <c r="C34" s="37">
        <f>C35</f>
        <v>100</v>
      </c>
      <c r="D34" s="37">
        <f>D35</f>
        <v>0</v>
      </c>
      <c r="E34" s="27">
        <f t="shared" si="0"/>
        <v>0</v>
      </c>
      <c r="F34" s="14">
        <f aca="true" t="shared" si="4" ref="F34:G36">F35</f>
        <v>100</v>
      </c>
      <c r="G34" s="14">
        <f t="shared" si="4"/>
        <v>33</v>
      </c>
      <c r="H34" s="35">
        <f t="shared" si="3"/>
        <v>33</v>
      </c>
    </row>
    <row r="35" spans="1:8" ht="22.5" customHeight="1">
      <c r="A35" s="11">
        <v>81</v>
      </c>
      <c r="B35" s="12" t="s">
        <v>14</v>
      </c>
      <c r="C35" s="14">
        <v>100</v>
      </c>
      <c r="D35" s="24">
        <f>D36</f>
        <v>0</v>
      </c>
      <c r="E35" s="27">
        <f t="shared" si="0"/>
        <v>0</v>
      </c>
      <c r="F35" s="14">
        <f t="shared" si="4"/>
        <v>100</v>
      </c>
      <c r="G35" s="14">
        <f t="shared" si="4"/>
        <v>33</v>
      </c>
      <c r="H35" s="35">
        <f t="shared" si="3"/>
        <v>33</v>
      </c>
    </row>
    <row r="36" spans="1:8" ht="22.5" customHeight="1">
      <c r="A36" s="11">
        <v>811</v>
      </c>
      <c r="B36" s="12" t="s">
        <v>15</v>
      </c>
      <c r="C36" s="14">
        <f>C37</f>
        <v>100</v>
      </c>
      <c r="D36" s="24">
        <f>D37</f>
        <v>0</v>
      </c>
      <c r="E36" s="27">
        <f t="shared" si="0"/>
        <v>0</v>
      </c>
      <c r="F36" s="14">
        <f t="shared" si="4"/>
        <v>100</v>
      </c>
      <c r="G36" s="14">
        <f t="shared" si="4"/>
        <v>33</v>
      </c>
      <c r="H36" s="35">
        <f t="shared" si="3"/>
        <v>33</v>
      </c>
    </row>
    <row r="37" spans="1:8" ht="22.5" customHeight="1">
      <c r="A37" s="7">
        <v>811122</v>
      </c>
      <c r="B37" s="7" t="s">
        <v>16</v>
      </c>
      <c r="C37" s="18">
        <v>100</v>
      </c>
      <c r="D37" s="36">
        <v>0</v>
      </c>
      <c r="E37" s="27">
        <f t="shared" si="0"/>
        <v>0</v>
      </c>
      <c r="F37" s="18">
        <v>100</v>
      </c>
      <c r="G37" s="18">
        <v>33</v>
      </c>
      <c r="H37" s="35">
        <f t="shared" si="3"/>
        <v>33</v>
      </c>
    </row>
    <row r="38" spans="1:8" ht="22.5" customHeight="1">
      <c r="A38" s="13"/>
      <c r="B38" s="13" t="s">
        <v>17</v>
      </c>
      <c r="C38" s="37">
        <f>C2+C34</f>
        <v>2827923</v>
      </c>
      <c r="D38" s="38">
        <f>D2+D34</f>
        <v>319689</v>
      </c>
      <c r="E38" s="27">
        <f t="shared" si="0"/>
        <v>11.30472788686255</v>
      </c>
      <c r="F38" s="14">
        <f>F2+F34</f>
        <v>2940356</v>
      </c>
      <c r="G38" s="14">
        <f>G2+G34</f>
        <v>395861</v>
      </c>
      <c r="H38" s="35">
        <f t="shared" si="3"/>
        <v>13.463029646750257</v>
      </c>
    </row>
    <row r="40" spans="3:7" ht="18">
      <c r="C40" s="33"/>
      <c r="D40" s="34"/>
      <c r="F40" s="33"/>
      <c r="G40" s="34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zoomScalePageLayoutView="0" workbookViewId="0" topLeftCell="A1">
      <pane ySplit="1" topLeftCell="A185" activePane="bottomLeft" state="frozen"/>
      <selection pane="topLeft" activeCell="A1" sqref="A1"/>
      <selection pane="bottomLeft" activeCell="H204" sqref="H204"/>
    </sheetView>
  </sheetViews>
  <sheetFormatPr defaultColWidth="9.140625" defaultRowHeight="12.75"/>
  <cols>
    <col min="1" max="1" width="13.421875" style="17" customWidth="1"/>
    <col min="2" max="2" width="56.7109375" style="17" customWidth="1"/>
    <col min="3" max="3" width="17.57421875" style="15" hidden="1" customWidth="1"/>
    <col min="4" max="4" width="19.00390625" style="15" hidden="1" customWidth="1"/>
    <col min="5" max="5" width="15.140625" style="21" hidden="1" customWidth="1"/>
    <col min="6" max="6" width="17.7109375" style="17" customWidth="1"/>
    <col min="7" max="7" width="20.00390625" style="17" customWidth="1"/>
    <col min="8" max="8" width="14.00390625" style="17" customWidth="1"/>
    <col min="9" max="16384" width="9.140625" style="15" customWidth="1"/>
  </cols>
  <sheetData>
    <row r="1" spans="1:8" ht="48" customHeight="1" thickBot="1">
      <c r="A1" s="48"/>
      <c r="B1" s="49" t="s">
        <v>125</v>
      </c>
      <c r="C1" s="50" t="s">
        <v>226</v>
      </c>
      <c r="D1" s="51" t="s">
        <v>225</v>
      </c>
      <c r="E1" s="52" t="s">
        <v>224</v>
      </c>
      <c r="F1" s="50" t="s">
        <v>234</v>
      </c>
      <c r="G1" s="53" t="s">
        <v>233</v>
      </c>
      <c r="H1" s="54" t="s">
        <v>224</v>
      </c>
    </row>
    <row r="2" spans="1:8" ht="21" customHeight="1">
      <c r="A2" s="55">
        <v>4</v>
      </c>
      <c r="B2" s="55" t="s">
        <v>18</v>
      </c>
      <c r="C2" s="56">
        <f>C3+C28+C155+C159</f>
        <v>2818699</v>
      </c>
      <c r="D2" s="56">
        <f>D3+D28+D155+D159</f>
        <v>314948</v>
      </c>
      <c r="E2" s="93">
        <f>D2/C2*100</f>
        <v>11.1735236717365</v>
      </c>
      <c r="F2" s="57">
        <f>F3+F28+F155+F159</f>
        <v>2930320</v>
      </c>
      <c r="G2" s="57">
        <f>G3+G28+G155+G159</f>
        <v>407540</v>
      </c>
      <c r="H2" s="58">
        <f aca="true" t="shared" si="0" ref="H2:H63">G2/F2*100</f>
        <v>13.907696087799284</v>
      </c>
    </row>
    <row r="3" spans="1:8" ht="21" customHeight="1">
      <c r="A3" s="59">
        <v>41</v>
      </c>
      <c r="B3" s="59" t="s">
        <v>19</v>
      </c>
      <c r="C3" s="60">
        <f>C4+C14+C18+C23+C25</f>
        <v>274421</v>
      </c>
      <c r="D3" s="60">
        <f>D4+D14+D18+D23+D25</f>
        <v>68449</v>
      </c>
      <c r="E3" s="93">
        <f aca="true" t="shared" si="1" ref="E3:E66">D3/C3*100</f>
        <v>24.943061937679698</v>
      </c>
      <c r="F3" s="61">
        <f>F4+F14+F18+F23+F25</f>
        <v>315295</v>
      </c>
      <c r="G3" s="61">
        <f>G4+G14+G18+G23+G25</f>
        <v>77211</v>
      </c>
      <c r="H3" s="58">
        <f t="shared" si="0"/>
        <v>24.488494901600088</v>
      </c>
    </row>
    <row r="4" spans="1:8" ht="21" customHeight="1">
      <c r="A4" s="59">
        <v>411</v>
      </c>
      <c r="B4" s="59" t="s">
        <v>20</v>
      </c>
      <c r="C4" s="60">
        <f>C5+C6+C7+C8+C9+C10+C11+C12+C13</f>
        <v>218587</v>
      </c>
      <c r="D4" s="60">
        <f>D5+D6+D7+D8+D9+D10+D11+D12+D13</f>
        <v>55443</v>
      </c>
      <c r="E4" s="93">
        <f t="shared" si="1"/>
        <v>25.364271434257297</v>
      </c>
      <c r="F4" s="61">
        <f>F5+F6+F7+F8+F9+F10+F11+F12+F13</f>
        <v>252135</v>
      </c>
      <c r="G4" s="61">
        <f>G5+G6+G7+G8+G9+G10+G11+G12+G13</f>
        <v>63232</v>
      </c>
      <c r="H4" s="58">
        <f t="shared" si="0"/>
        <v>25.078628512503222</v>
      </c>
    </row>
    <row r="5" spans="1:8" ht="21" customHeight="1">
      <c r="A5" s="62">
        <v>411111</v>
      </c>
      <c r="B5" s="62" t="s">
        <v>21</v>
      </c>
      <c r="C5" s="63">
        <v>157740</v>
      </c>
      <c r="D5" s="63">
        <v>43266</v>
      </c>
      <c r="E5" s="93">
        <f t="shared" si="1"/>
        <v>27.428680106504373</v>
      </c>
      <c r="F5" s="64">
        <v>183204</v>
      </c>
      <c r="G5" s="64">
        <v>46420</v>
      </c>
      <c r="H5" s="58">
        <f t="shared" si="0"/>
        <v>25.3378747188926</v>
      </c>
    </row>
    <row r="6" spans="1:8" ht="21" customHeight="1">
      <c r="A6" s="62">
        <v>411112</v>
      </c>
      <c r="B6" s="62" t="s">
        <v>22</v>
      </c>
      <c r="C6" s="63">
        <v>5800</v>
      </c>
      <c r="D6" s="63">
        <v>2073</v>
      </c>
      <c r="E6" s="93">
        <f t="shared" si="1"/>
        <v>35.741379310344826</v>
      </c>
      <c r="F6" s="64">
        <v>8965</v>
      </c>
      <c r="G6" s="64">
        <v>3161</v>
      </c>
      <c r="H6" s="58">
        <f t="shared" si="0"/>
        <v>35.25934188510876</v>
      </c>
    </row>
    <row r="7" spans="1:8" ht="21" customHeight="1">
      <c r="A7" s="62">
        <v>411113</v>
      </c>
      <c r="B7" s="62" t="s">
        <v>164</v>
      </c>
      <c r="C7" s="63">
        <v>370</v>
      </c>
      <c r="D7" s="63">
        <v>90</v>
      </c>
      <c r="E7" s="93">
        <f t="shared" si="1"/>
        <v>24.324324324324326</v>
      </c>
      <c r="F7" s="64">
        <v>407</v>
      </c>
      <c r="G7" s="64">
        <v>119</v>
      </c>
      <c r="H7" s="58">
        <f t="shared" si="0"/>
        <v>29.238329238329236</v>
      </c>
    </row>
    <row r="8" spans="1:8" ht="21" customHeight="1">
      <c r="A8" s="62">
        <v>411115</v>
      </c>
      <c r="B8" s="62" t="s">
        <v>23</v>
      </c>
      <c r="C8" s="63">
        <v>12000</v>
      </c>
      <c r="D8" s="63">
        <v>2875</v>
      </c>
      <c r="E8" s="93">
        <f t="shared" si="1"/>
        <v>23.958333333333336</v>
      </c>
      <c r="F8" s="64">
        <v>13090</v>
      </c>
      <c r="G8" s="64">
        <v>3046</v>
      </c>
      <c r="H8" s="58">
        <f t="shared" si="0"/>
        <v>23.269671504965622</v>
      </c>
    </row>
    <row r="9" spans="1:8" ht="21" customHeight="1">
      <c r="A9" s="62">
        <v>411117</v>
      </c>
      <c r="B9" s="62" t="s">
        <v>24</v>
      </c>
      <c r="C9" s="63">
        <v>5000</v>
      </c>
      <c r="D9" s="63">
        <v>819</v>
      </c>
      <c r="E9" s="93">
        <f t="shared" si="1"/>
        <v>16.38</v>
      </c>
      <c r="F9" s="64">
        <v>5060</v>
      </c>
      <c r="G9" s="64">
        <v>1504</v>
      </c>
      <c r="H9" s="58">
        <f t="shared" si="0"/>
        <v>29.723320158102766</v>
      </c>
    </row>
    <row r="10" spans="1:8" ht="21.75" customHeight="1">
      <c r="A10" s="62">
        <v>411118</v>
      </c>
      <c r="B10" s="62" t="s">
        <v>25</v>
      </c>
      <c r="C10" s="63">
        <v>32000</v>
      </c>
      <c r="D10" s="63">
        <v>5817</v>
      </c>
      <c r="E10" s="93">
        <f t="shared" si="1"/>
        <v>18.178125</v>
      </c>
      <c r="F10" s="64">
        <v>35552</v>
      </c>
      <c r="G10" s="64">
        <v>6912</v>
      </c>
      <c r="H10" s="58">
        <f t="shared" si="0"/>
        <v>19.44194419441944</v>
      </c>
    </row>
    <row r="11" spans="1:8" ht="21" customHeight="1">
      <c r="A11" s="62">
        <v>411119</v>
      </c>
      <c r="B11" s="62" t="s">
        <v>26</v>
      </c>
      <c r="C11" s="63">
        <v>4500</v>
      </c>
      <c r="D11" s="63">
        <v>503</v>
      </c>
      <c r="E11" s="93">
        <f t="shared" si="1"/>
        <v>11.177777777777779</v>
      </c>
      <c r="F11" s="64">
        <v>5280</v>
      </c>
      <c r="G11" s="64">
        <v>2070</v>
      </c>
      <c r="H11" s="58">
        <f t="shared" si="0"/>
        <v>39.20454545454545</v>
      </c>
    </row>
    <row r="12" spans="1:8" ht="21" customHeight="1">
      <c r="A12" s="62">
        <v>411131</v>
      </c>
      <c r="B12" s="62" t="s">
        <v>27</v>
      </c>
      <c r="C12" s="63">
        <v>600</v>
      </c>
      <c r="D12" s="63">
        <v>0</v>
      </c>
      <c r="E12" s="93">
        <f t="shared" si="1"/>
        <v>0</v>
      </c>
      <c r="F12" s="64">
        <v>0</v>
      </c>
      <c r="G12" s="64">
        <v>0</v>
      </c>
      <c r="H12" s="58">
        <v>0</v>
      </c>
    </row>
    <row r="13" spans="1:8" ht="21" customHeight="1">
      <c r="A13" s="62">
        <v>411141</v>
      </c>
      <c r="B13" s="62" t="s">
        <v>108</v>
      </c>
      <c r="C13" s="63">
        <v>577</v>
      </c>
      <c r="D13" s="63">
        <v>0</v>
      </c>
      <c r="E13" s="93">
        <f t="shared" si="1"/>
        <v>0</v>
      </c>
      <c r="F13" s="64">
        <v>577</v>
      </c>
      <c r="G13" s="64">
        <v>0</v>
      </c>
      <c r="H13" s="58">
        <f t="shared" si="0"/>
        <v>0</v>
      </c>
    </row>
    <row r="14" spans="1:8" ht="21" customHeight="1">
      <c r="A14" s="59">
        <v>412</v>
      </c>
      <c r="B14" s="59" t="s">
        <v>28</v>
      </c>
      <c r="C14" s="65">
        <f>C15+C16+C17</f>
        <v>38900</v>
      </c>
      <c r="D14" s="65">
        <f>D15+D16+D17</f>
        <v>9904</v>
      </c>
      <c r="E14" s="93">
        <f t="shared" si="1"/>
        <v>25.460154241645245</v>
      </c>
      <c r="F14" s="66">
        <f>F15+F16+F17</f>
        <v>45617</v>
      </c>
      <c r="G14" s="66">
        <f>G15+G16+G17</f>
        <v>10880</v>
      </c>
      <c r="H14" s="58">
        <f t="shared" si="0"/>
        <v>23.850757393077142</v>
      </c>
    </row>
    <row r="15" spans="1:8" ht="21" customHeight="1">
      <c r="A15" s="62">
        <v>412111</v>
      </c>
      <c r="B15" s="62" t="s">
        <v>214</v>
      </c>
      <c r="C15" s="63">
        <v>26000</v>
      </c>
      <c r="D15" s="63">
        <v>6639</v>
      </c>
      <c r="E15" s="93">
        <f t="shared" si="1"/>
        <v>25.534615384615382</v>
      </c>
      <c r="F15" s="64">
        <v>30250</v>
      </c>
      <c r="G15" s="64">
        <v>7611</v>
      </c>
      <c r="H15" s="58">
        <f t="shared" si="0"/>
        <v>25.160330578512397</v>
      </c>
    </row>
    <row r="16" spans="1:8" ht="21" customHeight="1">
      <c r="A16" s="62">
        <v>412211</v>
      </c>
      <c r="B16" s="62" t="s">
        <v>186</v>
      </c>
      <c r="C16" s="63">
        <v>11300</v>
      </c>
      <c r="D16" s="63">
        <v>2849</v>
      </c>
      <c r="E16" s="93">
        <f t="shared" si="1"/>
        <v>25.212389380530976</v>
      </c>
      <c r="F16" s="64">
        <v>13090</v>
      </c>
      <c r="G16" s="64">
        <v>3266</v>
      </c>
      <c r="H16" s="58">
        <f t="shared" si="0"/>
        <v>24.950343773873186</v>
      </c>
    </row>
    <row r="17" spans="1:8" ht="21" customHeight="1">
      <c r="A17" s="62">
        <v>412311</v>
      </c>
      <c r="B17" s="62" t="s">
        <v>29</v>
      </c>
      <c r="C17" s="63">
        <v>1600</v>
      </c>
      <c r="D17" s="63">
        <v>416</v>
      </c>
      <c r="E17" s="93">
        <f t="shared" si="1"/>
        <v>26</v>
      </c>
      <c r="F17" s="64">
        <v>2277</v>
      </c>
      <c r="G17" s="64">
        <v>3</v>
      </c>
      <c r="H17" s="58">
        <f t="shared" si="0"/>
        <v>0.13175230566534915</v>
      </c>
    </row>
    <row r="18" spans="1:8" ht="21" customHeight="1">
      <c r="A18" s="59">
        <v>414</v>
      </c>
      <c r="B18" s="59" t="s">
        <v>30</v>
      </c>
      <c r="C18" s="60">
        <f>C19+C20+C21+C22</f>
        <v>2700</v>
      </c>
      <c r="D18" s="60">
        <f>D19+D20+D21+D22</f>
        <v>593</v>
      </c>
      <c r="E18" s="93">
        <f t="shared" si="1"/>
        <v>21.962962962962962</v>
      </c>
      <c r="F18" s="61">
        <f>F19+F20+F21+F22</f>
        <v>1800</v>
      </c>
      <c r="G18" s="61">
        <f>G19+G20+G21+G22</f>
        <v>604</v>
      </c>
      <c r="H18" s="58">
        <f t="shared" si="0"/>
        <v>33.55555555555556</v>
      </c>
    </row>
    <row r="19" spans="1:8" ht="21" customHeight="1">
      <c r="A19" s="62">
        <v>414111</v>
      </c>
      <c r="B19" s="62" t="s">
        <v>31</v>
      </c>
      <c r="C19" s="63">
        <v>400</v>
      </c>
      <c r="D19" s="63">
        <v>517</v>
      </c>
      <c r="E19" s="93">
        <f t="shared" si="1"/>
        <v>129.25</v>
      </c>
      <c r="F19" s="64">
        <v>400</v>
      </c>
      <c r="G19" s="64">
        <v>259</v>
      </c>
      <c r="H19" s="58">
        <f t="shared" si="0"/>
        <v>64.75</v>
      </c>
    </row>
    <row r="20" spans="1:8" ht="21" customHeight="1">
      <c r="A20" s="62">
        <v>414311</v>
      </c>
      <c r="B20" s="62" t="s">
        <v>32</v>
      </c>
      <c r="C20" s="63">
        <v>1400</v>
      </c>
      <c r="D20" s="63">
        <v>0</v>
      </c>
      <c r="E20" s="93">
        <f t="shared" si="1"/>
        <v>0</v>
      </c>
      <c r="F20" s="64">
        <v>800</v>
      </c>
      <c r="G20" s="64">
        <v>345</v>
      </c>
      <c r="H20" s="58">
        <f t="shared" si="0"/>
        <v>43.125</v>
      </c>
    </row>
    <row r="21" spans="1:8" ht="21" customHeight="1">
      <c r="A21" s="62">
        <v>414411</v>
      </c>
      <c r="B21" s="62" t="s">
        <v>168</v>
      </c>
      <c r="C21" s="63">
        <v>600</v>
      </c>
      <c r="D21" s="63">
        <v>76</v>
      </c>
      <c r="E21" s="93">
        <f t="shared" si="1"/>
        <v>12.666666666666668</v>
      </c>
      <c r="F21" s="64">
        <v>400</v>
      </c>
      <c r="G21" s="64">
        <v>0</v>
      </c>
      <c r="H21" s="58">
        <f t="shared" si="0"/>
        <v>0</v>
      </c>
    </row>
    <row r="22" spans="1:8" ht="21" customHeight="1">
      <c r="A22" s="62">
        <v>414314</v>
      </c>
      <c r="B22" s="62" t="s">
        <v>163</v>
      </c>
      <c r="C22" s="63">
        <v>300</v>
      </c>
      <c r="D22" s="63">
        <v>0</v>
      </c>
      <c r="E22" s="93">
        <f t="shared" si="1"/>
        <v>0</v>
      </c>
      <c r="F22" s="64">
        <v>200</v>
      </c>
      <c r="G22" s="64">
        <v>0</v>
      </c>
      <c r="H22" s="58">
        <f t="shared" si="0"/>
        <v>0</v>
      </c>
    </row>
    <row r="23" spans="1:8" ht="21" customHeight="1">
      <c r="A23" s="59">
        <v>415</v>
      </c>
      <c r="B23" s="59" t="s">
        <v>33</v>
      </c>
      <c r="C23" s="60">
        <f>C24</f>
        <v>10000</v>
      </c>
      <c r="D23" s="60">
        <f>D24</f>
        <v>1939</v>
      </c>
      <c r="E23" s="93">
        <f t="shared" si="1"/>
        <v>19.39</v>
      </c>
      <c r="F23" s="61">
        <f>F24</f>
        <v>8656</v>
      </c>
      <c r="G23" s="61">
        <f>G24</f>
        <v>1925</v>
      </c>
      <c r="H23" s="58">
        <f t="shared" si="0"/>
        <v>22.23890942698706</v>
      </c>
    </row>
    <row r="24" spans="1:8" ht="21" customHeight="1">
      <c r="A24" s="62">
        <v>415112</v>
      </c>
      <c r="B24" s="62" t="s">
        <v>34</v>
      </c>
      <c r="C24" s="63">
        <v>10000</v>
      </c>
      <c r="D24" s="63">
        <v>1939</v>
      </c>
      <c r="E24" s="93">
        <f t="shared" si="1"/>
        <v>19.39</v>
      </c>
      <c r="F24" s="64">
        <v>8656</v>
      </c>
      <c r="G24" s="64">
        <v>1925</v>
      </c>
      <c r="H24" s="58">
        <f t="shared" si="0"/>
        <v>22.23890942698706</v>
      </c>
    </row>
    <row r="25" spans="1:8" ht="21" customHeight="1">
      <c r="A25" s="59">
        <v>416</v>
      </c>
      <c r="B25" s="59" t="s">
        <v>215</v>
      </c>
      <c r="C25" s="65">
        <f>C26+C27</f>
        <v>4234</v>
      </c>
      <c r="D25" s="65">
        <f>D26</f>
        <v>570</v>
      </c>
      <c r="E25" s="93">
        <f t="shared" si="1"/>
        <v>13.4624468587624</v>
      </c>
      <c r="F25" s="66">
        <f>F26+F27</f>
        <v>7087</v>
      </c>
      <c r="G25" s="66">
        <f>G26+G27</f>
        <v>570</v>
      </c>
      <c r="H25" s="58">
        <f t="shared" si="0"/>
        <v>8.04289544235925</v>
      </c>
    </row>
    <row r="26" spans="1:8" ht="21" customHeight="1">
      <c r="A26" s="62">
        <v>416111</v>
      </c>
      <c r="B26" s="62" t="s">
        <v>197</v>
      </c>
      <c r="C26" s="63">
        <v>3000</v>
      </c>
      <c r="D26" s="67">
        <v>570</v>
      </c>
      <c r="E26" s="93">
        <f t="shared" si="1"/>
        <v>19</v>
      </c>
      <c r="F26" s="64">
        <v>4618</v>
      </c>
      <c r="G26" s="64">
        <v>0</v>
      </c>
      <c r="H26" s="58">
        <f t="shared" si="0"/>
        <v>0</v>
      </c>
    </row>
    <row r="27" spans="1:8" ht="21" customHeight="1">
      <c r="A27" s="62">
        <v>416131</v>
      </c>
      <c r="B27" s="62" t="s">
        <v>200</v>
      </c>
      <c r="C27" s="63">
        <v>1234</v>
      </c>
      <c r="D27" s="67">
        <v>0</v>
      </c>
      <c r="E27" s="93">
        <f t="shared" si="1"/>
        <v>0</v>
      </c>
      <c r="F27" s="64">
        <v>2469</v>
      </c>
      <c r="G27" s="64">
        <v>570</v>
      </c>
      <c r="H27" s="58">
        <f t="shared" si="0"/>
        <v>23.086269744835967</v>
      </c>
    </row>
    <row r="28" spans="1:8" ht="21" customHeight="1">
      <c r="A28" s="59">
        <v>42</v>
      </c>
      <c r="B28" s="59" t="s">
        <v>35</v>
      </c>
      <c r="C28" s="60">
        <f>C29+C51+C60+C86+C91+C113</f>
        <v>2540728</v>
      </c>
      <c r="D28" s="60">
        <f>D29+D51+D60+D86+D91+D113</f>
        <v>246460</v>
      </c>
      <c r="E28" s="93">
        <f t="shared" si="1"/>
        <v>9.70036934295997</v>
      </c>
      <c r="F28" s="61">
        <f>F29+F51+F60+F86+F91+F113</f>
        <v>2611475</v>
      </c>
      <c r="G28" s="61">
        <f>G29+G51+G60+G86+G91+G113</f>
        <v>330314</v>
      </c>
      <c r="H28" s="58">
        <f t="shared" si="0"/>
        <v>12.648560679309586</v>
      </c>
    </row>
    <row r="29" spans="1:8" ht="21" customHeight="1">
      <c r="A29" s="59">
        <v>421</v>
      </c>
      <c r="B29" s="59" t="s">
        <v>36</v>
      </c>
      <c r="C29" s="60">
        <f>C30+C31+C32+C33+C34+C35+C36+C37+C38+C39+C40+C41+C42+C43+C44+C45+C46+C47+C48+C49+C50</f>
        <v>36129</v>
      </c>
      <c r="D29" s="60">
        <f>D30+D31+D32+D33+D34+D35+D36+D37+D38+D39+D40+D41+D42+D43+D44+D45+D46+D47+D48+D49+D50</f>
        <v>5566</v>
      </c>
      <c r="E29" s="93">
        <f t="shared" si="1"/>
        <v>15.405906612416617</v>
      </c>
      <c r="F29" s="61">
        <f>F30+F31+F32+F33+F34+F35+F36+F37+F38+F39+F40+F41+F42+F43+F44+F45+F46+F47+F48+F49+F50</f>
        <v>40313</v>
      </c>
      <c r="G29" s="61">
        <f>G30+G31+G32+G33+G34+G35+G36+G37+G38+G39+G40+G41+G42+G43+G44+G45+G46+G47+G48+G49+G50</f>
        <v>5713</v>
      </c>
      <c r="H29" s="58">
        <f t="shared" si="0"/>
        <v>14.171607173864508</v>
      </c>
    </row>
    <row r="30" spans="1:8" ht="21" customHeight="1">
      <c r="A30" s="62">
        <v>421111</v>
      </c>
      <c r="B30" s="62" t="s">
        <v>37</v>
      </c>
      <c r="C30" s="63">
        <v>1800</v>
      </c>
      <c r="D30" s="63">
        <v>214</v>
      </c>
      <c r="E30" s="93">
        <f t="shared" si="1"/>
        <v>11.88888888888889</v>
      </c>
      <c r="F30" s="64">
        <v>1850</v>
      </c>
      <c r="G30" s="64">
        <v>208</v>
      </c>
      <c r="H30" s="58">
        <f t="shared" si="0"/>
        <v>11.243243243243244</v>
      </c>
    </row>
    <row r="31" spans="1:8" ht="21" customHeight="1">
      <c r="A31" s="62">
        <v>421112</v>
      </c>
      <c r="B31" s="62" t="s">
        <v>38</v>
      </c>
      <c r="C31" s="63">
        <v>30</v>
      </c>
      <c r="D31" s="63">
        <v>0</v>
      </c>
      <c r="E31" s="93">
        <f t="shared" si="1"/>
        <v>0</v>
      </c>
      <c r="F31" s="64">
        <v>40</v>
      </c>
      <c r="G31" s="64">
        <v>8</v>
      </c>
      <c r="H31" s="58">
        <f t="shared" si="0"/>
        <v>20</v>
      </c>
    </row>
    <row r="32" spans="1:8" ht="21" customHeight="1">
      <c r="A32" s="62">
        <v>421121</v>
      </c>
      <c r="B32" s="62" t="s">
        <v>39</v>
      </c>
      <c r="C32" s="63">
        <v>20</v>
      </c>
      <c r="D32" s="63">
        <v>0</v>
      </c>
      <c r="E32" s="93">
        <f t="shared" si="1"/>
        <v>0</v>
      </c>
      <c r="F32" s="64">
        <v>20</v>
      </c>
      <c r="G32" s="64">
        <v>0</v>
      </c>
      <c r="H32" s="58">
        <f t="shared" si="0"/>
        <v>0</v>
      </c>
    </row>
    <row r="33" spans="1:8" ht="21" customHeight="1">
      <c r="A33" s="62">
        <v>421211</v>
      </c>
      <c r="B33" s="62" t="s">
        <v>40</v>
      </c>
      <c r="C33" s="63">
        <v>7243</v>
      </c>
      <c r="D33" s="63">
        <v>644</v>
      </c>
      <c r="E33" s="93">
        <f t="shared" si="1"/>
        <v>8.89134336600856</v>
      </c>
      <c r="F33" s="64">
        <v>9000</v>
      </c>
      <c r="G33" s="64">
        <v>1603</v>
      </c>
      <c r="H33" s="58">
        <f t="shared" si="0"/>
        <v>17.81111111111111</v>
      </c>
    </row>
    <row r="34" spans="1:8" ht="21" customHeight="1">
      <c r="A34" s="62">
        <v>421225</v>
      </c>
      <c r="B34" s="62" t="s">
        <v>41</v>
      </c>
      <c r="C34" s="63">
        <v>15248</v>
      </c>
      <c r="D34" s="63">
        <v>2965</v>
      </c>
      <c r="E34" s="93">
        <f t="shared" si="1"/>
        <v>19.44517313746065</v>
      </c>
      <c r="F34" s="64">
        <v>16894</v>
      </c>
      <c r="G34" s="64">
        <v>2168</v>
      </c>
      <c r="H34" s="58">
        <f t="shared" si="0"/>
        <v>12.832958446785842</v>
      </c>
    </row>
    <row r="35" spans="1:8" ht="21" customHeight="1">
      <c r="A35" s="62">
        <v>421311</v>
      </c>
      <c r="B35" s="62" t="s">
        <v>42</v>
      </c>
      <c r="C35" s="63">
        <v>3200</v>
      </c>
      <c r="D35" s="63">
        <v>381</v>
      </c>
      <c r="E35" s="93">
        <f t="shared" si="1"/>
        <v>11.90625</v>
      </c>
      <c r="F35" s="64">
        <v>2640</v>
      </c>
      <c r="G35" s="64">
        <v>393</v>
      </c>
      <c r="H35" s="58">
        <f t="shared" si="0"/>
        <v>14.886363636363637</v>
      </c>
    </row>
    <row r="36" spans="1:8" ht="21" customHeight="1">
      <c r="A36" s="62">
        <v>421321</v>
      </c>
      <c r="B36" s="62" t="s">
        <v>154</v>
      </c>
      <c r="C36" s="63">
        <v>300</v>
      </c>
      <c r="D36" s="63">
        <v>0</v>
      </c>
      <c r="E36" s="93">
        <f t="shared" si="1"/>
        <v>0</v>
      </c>
      <c r="F36" s="64">
        <v>385</v>
      </c>
      <c r="G36" s="64">
        <v>46</v>
      </c>
      <c r="H36" s="58">
        <f t="shared" si="0"/>
        <v>11.948051948051948</v>
      </c>
    </row>
    <row r="37" spans="1:8" ht="21" customHeight="1">
      <c r="A37" s="62">
        <v>421324</v>
      </c>
      <c r="B37" s="62" t="s">
        <v>131</v>
      </c>
      <c r="C37" s="63">
        <v>360</v>
      </c>
      <c r="D37" s="63">
        <v>59</v>
      </c>
      <c r="E37" s="93">
        <f t="shared" si="1"/>
        <v>16.38888888888889</v>
      </c>
      <c r="F37" s="64">
        <v>588</v>
      </c>
      <c r="G37" s="64">
        <v>114</v>
      </c>
      <c r="H37" s="58">
        <f t="shared" si="0"/>
        <v>19.387755102040817</v>
      </c>
    </row>
    <row r="38" spans="1:8" ht="21" customHeight="1">
      <c r="A38" s="62">
        <v>421325</v>
      </c>
      <c r="B38" s="62" t="s">
        <v>171</v>
      </c>
      <c r="C38" s="63">
        <v>1900</v>
      </c>
      <c r="D38" s="63">
        <v>343</v>
      </c>
      <c r="E38" s="93">
        <f t="shared" si="1"/>
        <v>18.052631578947366</v>
      </c>
      <c r="F38" s="64">
        <v>1935</v>
      </c>
      <c r="G38" s="64">
        <v>322</v>
      </c>
      <c r="H38" s="58">
        <f t="shared" si="0"/>
        <v>16.640826873385013</v>
      </c>
    </row>
    <row r="39" spans="1:8" ht="21" customHeight="1">
      <c r="A39" s="62">
        <v>421391</v>
      </c>
      <c r="B39" s="62" t="s">
        <v>43</v>
      </c>
      <c r="C39" s="63">
        <v>20</v>
      </c>
      <c r="D39" s="63">
        <v>0</v>
      </c>
      <c r="E39" s="93">
        <f t="shared" si="1"/>
        <v>0</v>
      </c>
      <c r="F39" s="64">
        <v>20</v>
      </c>
      <c r="G39" s="64">
        <v>0</v>
      </c>
      <c r="H39" s="58">
        <f t="shared" si="0"/>
        <v>0</v>
      </c>
    </row>
    <row r="40" spans="1:8" ht="21" customHeight="1">
      <c r="A40" s="62">
        <v>421411</v>
      </c>
      <c r="B40" s="62" t="s">
        <v>44</v>
      </c>
      <c r="C40" s="63">
        <v>1600</v>
      </c>
      <c r="D40" s="63">
        <v>290</v>
      </c>
      <c r="E40" s="93">
        <f t="shared" si="1"/>
        <v>18.125</v>
      </c>
      <c r="F40" s="64">
        <v>1700</v>
      </c>
      <c r="G40" s="64">
        <v>170</v>
      </c>
      <c r="H40" s="58">
        <f t="shared" si="0"/>
        <v>10</v>
      </c>
    </row>
    <row r="41" spans="1:8" ht="21" customHeight="1">
      <c r="A41" s="62">
        <v>421412</v>
      </c>
      <c r="B41" s="62" t="s">
        <v>45</v>
      </c>
      <c r="C41" s="63">
        <v>700</v>
      </c>
      <c r="D41" s="63">
        <v>215</v>
      </c>
      <c r="E41" s="93">
        <f t="shared" si="1"/>
        <v>30.714285714285715</v>
      </c>
      <c r="F41" s="64">
        <v>755</v>
      </c>
      <c r="G41" s="64">
        <v>176</v>
      </c>
      <c r="H41" s="58">
        <f t="shared" si="0"/>
        <v>23.311258278145697</v>
      </c>
    </row>
    <row r="42" spans="1:8" ht="21" customHeight="1">
      <c r="A42" s="62">
        <v>421414</v>
      </c>
      <c r="B42" s="62" t="s">
        <v>46</v>
      </c>
      <c r="C42" s="63">
        <v>450</v>
      </c>
      <c r="D42" s="63">
        <v>94</v>
      </c>
      <c r="E42" s="93">
        <f t="shared" si="1"/>
        <v>20.88888888888889</v>
      </c>
      <c r="F42" s="64">
        <v>480</v>
      </c>
      <c r="G42" s="64">
        <v>149</v>
      </c>
      <c r="H42" s="58">
        <f t="shared" si="0"/>
        <v>31.041666666666668</v>
      </c>
    </row>
    <row r="43" spans="1:8" ht="21" customHeight="1">
      <c r="A43" s="62">
        <v>4214191</v>
      </c>
      <c r="B43" s="62" t="s">
        <v>157</v>
      </c>
      <c r="C43" s="63">
        <v>200</v>
      </c>
      <c r="D43" s="63">
        <v>23</v>
      </c>
      <c r="E43" s="93">
        <f t="shared" si="1"/>
        <v>11.5</v>
      </c>
      <c r="F43" s="64">
        <v>200</v>
      </c>
      <c r="G43" s="64">
        <v>0</v>
      </c>
      <c r="H43" s="58">
        <f t="shared" si="0"/>
        <v>0</v>
      </c>
    </row>
    <row r="44" spans="1:8" ht="21" customHeight="1">
      <c r="A44" s="62">
        <v>421421</v>
      </c>
      <c r="B44" s="62" t="s">
        <v>47</v>
      </c>
      <c r="C44" s="63">
        <v>1100</v>
      </c>
      <c r="D44" s="63">
        <v>264</v>
      </c>
      <c r="E44" s="93">
        <f t="shared" si="1"/>
        <v>24</v>
      </c>
      <c r="F44" s="64">
        <v>1600</v>
      </c>
      <c r="G44" s="64">
        <v>246</v>
      </c>
      <c r="H44" s="58">
        <f t="shared" si="0"/>
        <v>15.375</v>
      </c>
    </row>
    <row r="45" spans="1:8" ht="21" customHeight="1">
      <c r="A45" s="62">
        <v>421511</v>
      </c>
      <c r="B45" s="62" t="s">
        <v>198</v>
      </c>
      <c r="C45" s="63">
        <v>733</v>
      </c>
      <c r="D45" s="63">
        <v>43</v>
      </c>
      <c r="E45" s="93">
        <f t="shared" si="1"/>
        <v>5.866302864938609</v>
      </c>
      <c r="F45" s="64">
        <v>860</v>
      </c>
      <c r="G45" s="64">
        <v>0</v>
      </c>
      <c r="H45" s="58">
        <f t="shared" si="0"/>
        <v>0</v>
      </c>
    </row>
    <row r="46" spans="1:8" ht="21" customHeight="1">
      <c r="A46" s="62">
        <v>421512</v>
      </c>
      <c r="B46" s="62" t="s">
        <v>132</v>
      </c>
      <c r="C46" s="63">
        <v>495</v>
      </c>
      <c r="D46" s="63">
        <v>24</v>
      </c>
      <c r="E46" s="93">
        <f t="shared" si="1"/>
        <v>4.848484848484849</v>
      </c>
      <c r="F46" s="64">
        <v>533</v>
      </c>
      <c r="G46" s="64">
        <v>11</v>
      </c>
      <c r="H46" s="58">
        <f t="shared" si="0"/>
        <v>2.0637898686679175</v>
      </c>
    </row>
    <row r="47" spans="1:8" ht="21" customHeight="1">
      <c r="A47" s="62">
        <v>421521</v>
      </c>
      <c r="B47" s="62" t="s">
        <v>133</v>
      </c>
      <c r="C47" s="63">
        <v>234</v>
      </c>
      <c r="D47" s="63">
        <v>7</v>
      </c>
      <c r="E47" s="93">
        <f t="shared" si="1"/>
        <v>2.9914529914529915</v>
      </c>
      <c r="F47" s="64">
        <v>267</v>
      </c>
      <c r="G47" s="64">
        <v>45</v>
      </c>
      <c r="H47" s="58">
        <f t="shared" si="0"/>
        <v>16.853932584269664</v>
      </c>
    </row>
    <row r="48" spans="1:8" s="39" customFormat="1" ht="21" customHeight="1">
      <c r="A48" s="68">
        <v>421612</v>
      </c>
      <c r="B48" s="68" t="s">
        <v>172</v>
      </c>
      <c r="C48" s="67">
        <v>100</v>
      </c>
      <c r="D48" s="67">
        <v>0</v>
      </c>
      <c r="E48" s="93">
        <f t="shared" si="1"/>
        <v>0</v>
      </c>
      <c r="F48" s="69">
        <v>150</v>
      </c>
      <c r="G48" s="64">
        <v>54</v>
      </c>
      <c r="H48" s="58">
        <f t="shared" si="0"/>
        <v>36</v>
      </c>
    </row>
    <row r="49" spans="1:8" s="39" customFormat="1" ht="21" customHeight="1">
      <c r="A49" s="68">
        <v>421625</v>
      </c>
      <c r="B49" s="68" t="s">
        <v>156</v>
      </c>
      <c r="C49" s="67">
        <v>146</v>
      </c>
      <c r="D49" s="67">
        <v>0</v>
      </c>
      <c r="E49" s="93">
        <f t="shared" si="1"/>
        <v>0</v>
      </c>
      <c r="F49" s="69">
        <v>146</v>
      </c>
      <c r="G49" s="64">
        <v>0</v>
      </c>
      <c r="H49" s="58">
        <f t="shared" si="0"/>
        <v>0</v>
      </c>
    </row>
    <row r="50" spans="1:8" ht="21" customHeight="1">
      <c r="A50" s="62">
        <v>4219191</v>
      </c>
      <c r="B50" s="62" t="s">
        <v>211</v>
      </c>
      <c r="C50" s="63">
        <v>250</v>
      </c>
      <c r="D50" s="63">
        <v>0</v>
      </c>
      <c r="E50" s="93">
        <f t="shared" si="1"/>
        <v>0</v>
      </c>
      <c r="F50" s="64">
        <v>250</v>
      </c>
      <c r="G50" s="64">
        <v>0</v>
      </c>
      <c r="H50" s="58">
        <f t="shared" si="0"/>
        <v>0</v>
      </c>
    </row>
    <row r="51" spans="1:8" ht="21" customHeight="1">
      <c r="A51" s="59">
        <v>422</v>
      </c>
      <c r="B51" s="59" t="s">
        <v>48</v>
      </c>
      <c r="C51" s="60">
        <f>C52+C53+C54+C55+C56+C57+C58+C59</f>
        <v>6400</v>
      </c>
      <c r="D51" s="60">
        <f>D52+D53+D54+D55+D56+D57+D58+D59</f>
        <v>410</v>
      </c>
      <c r="E51" s="93">
        <f t="shared" si="1"/>
        <v>6.406249999999999</v>
      </c>
      <c r="F51" s="61">
        <f>SUM(F52:F59)</f>
        <v>6350</v>
      </c>
      <c r="G51" s="61">
        <f>SUM(G52:G59)</f>
        <v>2208</v>
      </c>
      <c r="H51" s="58">
        <f t="shared" si="0"/>
        <v>34.77165354330708</v>
      </c>
    </row>
    <row r="52" spans="1:8" ht="22.5" customHeight="1">
      <c r="A52" s="62">
        <v>422111</v>
      </c>
      <c r="B52" s="62" t="s">
        <v>49</v>
      </c>
      <c r="C52" s="63">
        <v>500</v>
      </c>
      <c r="D52" s="63">
        <v>41</v>
      </c>
      <c r="E52" s="93">
        <f t="shared" si="1"/>
        <v>8.200000000000001</v>
      </c>
      <c r="F52" s="64">
        <v>800</v>
      </c>
      <c r="G52" s="64">
        <v>189</v>
      </c>
      <c r="H52" s="58">
        <f t="shared" si="0"/>
        <v>23.625</v>
      </c>
    </row>
    <row r="53" spans="1:8" ht="21" customHeight="1">
      <c r="A53" s="62">
        <v>422121</v>
      </c>
      <c r="B53" s="62" t="s">
        <v>50</v>
      </c>
      <c r="C53" s="63">
        <v>300</v>
      </c>
      <c r="D53" s="63">
        <v>10</v>
      </c>
      <c r="E53" s="93">
        <f t="shared" si="1"/>
        <v>3.3333333333333335</v>
      </c>
      <c r="F53" s="64">
        <v>300</v>
      </c>
      <c r="G53" s="64">
        <v>70</v>
      </c>
      <c r="H53" s="58">
        <f t="shared" si="0"/>
        <v>23.333333333333332</v>
      </c>
    </row>
    <row r="54" spans="1:8" ht="21" customHeight="1">
      <c r="A54" s="62">
        <v>422131</v>
      </c>
      <c r="B54" s="62" t="s">
        <v>51</v>
      </c>
      <c r="C54" s="63">
        <v>450</v>
      </c>
      <c r="D54" s="63">
        <v>149</v>
      </c>
      <c r="E54" s="93">
        <f t="shared" si="1"/>
        <v>33.111111111111114</v>
      </c>
      <c r="F54" s="64">
        <v>500</v>
      </c>
      <c r="G54" s="64">
        <v>170</v>
      </c>
      <c r="H54" s="58">
        <f t="shared" si="0"/>
        <v>34</v>
      </c>
    </row>
    <row r="55" spans="1:8" s="39" customFormat="1" ht="21" customHeight="1">
      <c r="A55" s="68">
        <v>422199</v>
      </c>
      <c r="B55" s="68" t="s">
        <v>107</v>
      </c>
      <c r="C55" s="67">
        <v>50</v>
      </c>
      <c r="D55" s="67">
        <v>1</v>
      </c>
      <c r="E55" s="93">
        <f t="shared" si="1"/>
        <v>2</v>
      </c>
      <c r="F55" s="69">
        <v>50</v>
      </c>
      <c r="G55" s="69">
        <v>0</v>
      </c>
      <c r="H55" s="70">
        <f t="shared" si="0"/>
        <v>0</v>
      </c>
    </row>
    <row r="56" spans="1:8" ht="21" customHeight="1">
      <c r="A56" s="62">
        <v>422211</v>
      </c>
      <c r="B56" s="62" t="s">
        <v>52</v>
      </c>
      <c r="C56" s="63">
        <v>800</v>
      </c>
      <c r="D56" s="63">
        <v>18</v>
      </c>
      <c r="E56" s="93">
        <f t="shared" si="1"/>
        <v>2.25</v>
      </c>
      <c r="F56" s="64">
        <v>1200</v>
      </c>
      <c r="G56" s="64">
        <v>460</v>
      </c>
      <c r="H56" s="58">
        <f t="shared" si="0"/>
        <v>38.333333333333336</v>
      </c>
    </row>
    <row r="57" spans="1:8" ht="21" customHeight="1">
      <c r="A57" s="62">
        <v>422221</v>
      </c>
      <c r="B57" s="62" t="s">
        <v>127</v>
      </c>
      <c r="C57" s="63">
        <v>3000</v>
      </c>
      <c r="D57" s="63">
        <v>107</v>
      </c>
      <c r="E57" s="93">
        <f t="shared" si="1"/>
        <v>3.5666666666666664</v>
      </c>
      <c r="F57" s="64">
        <v>2000</v>
      </c>
      <c r="G57" s="64">
        <v>734</v>
      </c>
      <c r="H57" s="58">
        <f t="shared" si="0"/>
        <v>36.7</v>
      </c>
    </row>
    <row r="58" spans="1:8" ht="21" customHeight="1">
      <c r="A58" s="62">
        <v>422231</v>
      </c>
      <c r="B58" s="62" t="s">
        <v>53</v>
      </c>
      <c r="C58" s="63">
        <v>1000</v>
      </c>
      <c r="D58" s="63">
        <v>50</v>
      </c>
      <c r="E58" s="93">
        <f t="shared" si="1"/>
        <v>5</v>
      </c>
      <c r="F58" s="64">
        <v>1200</v>
      </c>
      <c r="G58" s="64">
        <v>532</v>
      </c>
      <c r="H58" s="58">
        <f t="shared" si="0"/>
        <v>44.333333333333336</v>
      </c>
    </row>
    <row r="59" spans="1:8" ht="21" customHeight="1">
      <c r="A59" s="62">
        <v>422299</v>
      </c>
      <c r="B59" s="62" t="s">
        <v>54</v>
      </c>
      <c r="C59" s="63">
        <v>300</v>
      </c>
      <c r="D59" s="63">
        <v>34</v>
      </c>
      <c r="E59" s="93">
        <f t="shared" si="1"/>
        <v>11.333333333333332</v>
      </c>
      <c r="F59" s="64">
        <v>300</v>
      </c>
      <c r="G59" s="64">
        <v>53</v>
      </c>
      <c r="H59" s="58">
        <f t="shared" si="0"/>
        <v>17.666666666666668</v>
      </c>
    </row>
    <row r="60" spans="1:8" ht="21" customHeight="1">
      <c r="A60" s="59">
        <v>423</v>
      </c>
      <c r="B60" s="59" t="s">
        <v>55</v>
      </c>
      <c r="C60" s="60">
        <f>C61+C62+C63+C64+C65+C66+C67+C68+C69+C71+C72+C73+C74+C75+C76+C77+C78+C79+C80+C81+C82+C83+C84+C85</f>
        <v>41701</v>
      </c>
      <c r="D60" s="60">
        <f>D61+D62+D63+D64+D65+D66+D67+D68+D69+D71+D72+D73+D74+D75+D76+D77+D78+D79+D80+D82+D83+D84+D85</f>
        <v>6362</v>
      </c>
      <c r="E60" s="93">
        <f t="shared" si="1"/>
        <v>15.256228867413252</v>
      </c>
      <c r="F60" s="61">
        <f>SUM(F61:F85)</f>
        <v>42334</v>
      </c>
      <c r="G60" s="61">
        <f>SUM(G61:G85)</f>
        <v>6069</v>
      </c>
      <c r="H60" s="58">
        <f t="shared" si="0"/>
        <v>14.335994708744746</v>
      </c>
    </row>
    <row r="61" spans="1:8" ht="21" customHeight="1">
      <c r="A61" s="62">
        <v>423111</v>
      </c>
      <c r="B61" s="62" t="s">
        <v>56</v>
      </c>
      <c r="C61" s="63">
        <v>450</v>
      </c>
      <c r="D61" s="63">
        <v>0</v>
      </c>
      <c r="E61" s="93">
        <f t="shared" si="1"/>
        <v>0</v>
      </c>
      <c r="F61" s="64">
        <v>450</v>
      </c>
      <c r="G61" s="64">
        <v>60</v>
      </c>
      <c r="H61" s="58">
        <f t="shared" si="0"/>
        <v>13.333333333333334</v>
      </c>
    </row>
    <row r="62" spans="1:8" ht="31.5" customHeight="1">
      <c r="A62" s="62">
        <v>423191</v>
      </c>
      <c r="B62" s="62" t="s">
        <v>221</v>
      </c>
      <c r="C62" s="63">
        <v>9000</v>
      </c>
      <c r="D62" s="63">
        <v>1028</v>
      </c>
      <c r="E62" s="93">
        <f t="shared" si="1"/>
        <v>11.422222222222222</v>
      </c>
      <c r="F62" s="64">
        <v>9000</v>
      </c>
      <c r="G62" s="64">
        <v>1705</v>
      </c>
      <c r="H62" s="58">
        <f t="shared" si="0"/>
        <v>18.944444444444443</v>
      </c>
    </row>
    <row r="63" spans="1:8" ht="21" customHeight="1">
      <c r="A63" s="62">
        <v>423199</v>
      </c>
      <c r="B63" s="62" t="s">
        <v>180</v>
      </c>
      <c r="C63" s="63">
        <v>390</v>
      </c>
      <c r="D63" s="63">
        <v>0</v>
      </c>
      <c r="E63" s="93">
        <f t="shared" si="1"/>
        <v>0</v>
      </c>
      <c r="F63" s="64">
        <v>390</v>
      </c>
      <c r="G63" s="64">
        <v>0</v>
      </c>
      <c r="H63" s="58">
        <f t="shared" si="0"/>
        <v>0</v>
      </c>
    </row>
    <row r="64" spans="1:8" ht="21" customHeight="1">
      <c r="A64" s="62">
        <v>423212</v>
      </c>
      <c r="B64" s="62" t="s">
        <v>57</v>
      </c>
      <c r="C64" s="63">
        <v>1500</v>
      </c>
      <c r="D64" s="63">
        <v>131</v>
      </c>
      <c r="E64" s="93">
        <f t="shared" si="1"/>
        <v>8.733333333333333</v>
      </c>
      <c r="F64" s="64">
        <v>1676</v>
      </c>
      <c r="G64" s="64">
        <v>213</v>
      </c>
      <c r="H64" s="58">
        <f aca="true" t="shared" si="2" ref="H64:H127">G64/F64*100</f>
        <v>12.708830548926015</v>
      </c>
    </row>
    <row r="65" spans="1:8" ht="21" customHeight="1">
      <c r="A65" s="62">
        <v>423221</v>
      </c>
      <c r="B65" s="62" t="s">
        <v>123</v>
      </c>
      <c r="C65" s="63">
        <v>100</v>
      </c>
      <c r="D65" s="63">
        <v>0</v>
      </c>
      <c r="E65" s="93">
        <f t="shared" si="1"/>
        <v>0</v>
      </c>
      <c r="F65" s="64">
        <v>100</v>
      </c>
      <c r="G65" s="64">
        <v>0</v>
      </c>
      <c r="H65" s="58">
        <f t="shared" si="2"/>
        <v>0</v>
      </c>
    </row>
    <row r="66" spans="1:8" ht="21" customHeight="1">
      <c r="A66" s="62">
        <v>423311</v>
      </c>
      <c r="B66" s="62" t="s">
        <v>58</v>
      </c>
      <c r="C66" s="63">
        <v>2422</v>
      </c>
      <c r="D66" s="63">
        <v>144</v>
      </c>
      <c r="E66" s="93">
        <f t="shared" si="1"/>
        <v>5.945499587118084</v>
      </c>
      <c r="F66" s="64">
        <v>1932</v>
      </c>
      <c r="G66" s="64">
        <v>806</v>
      </c>
      <c r="H66" s="58">
        <f t="shared" si="2"/>
        <v>41.7184265010352</v>
      </c>
    </row>
    <row r="67" spans="1:8" ht="21" customHeight="1">
      <c r="A67" s="62">
        <v>423321</v>
      </c>
      <c r="B67" s="62" t="s">
        <v>59</v>
      </c>
      <c r="C67" s="63">
        <v>240</v>
      </c>
      <c r="D67" s="63">
        <v>72</v>
      </c>
      <c r="E67" s="93">
        <f aca="true" t="shared" si="3" ref="E67:E130">D67/C67*100</f>
        <v>30</v>
      </c>
      <c r="F67" s="64">
        <v>300</v>
      </c>
      <c r="G67" s="64">
        <v>6</v>
      </c>
      <c r="H67" s="58">
        <f t="shared" si="2"/>
        <v>2</v>
      </c>
    </row>
    <row r="68" spans="1:8" ht="21" customHeight="1">
      <c r="A68" s="62">
        <v>423322</v>
      </c>
      <c r="B68" s="62" t="s">
        <v>60</v>
      </c>
      <c r="C68" s="63">
        <v>250</v>
      </c>
      <c r="D68" s="63">
        <v>0</v>
      </c>
      <c r="E68" s="93">
        <f t="shared" si="3"/>
        <v>0</v>
      </c>
      <c r="F68" s="64">
        <v>250</v>
      </c>
      <c r="G68" s="64">
        <v>24</v>
      </c>
      <c r="H68" s="58">
        <f t="shared" si="2"/>
        <v>9.6</v>
      </c>
    </row>
    <row r="69" spans="1:8" ht="21" customHeight="1">
      <c r="A69" s="62">
        <v>423391</v>
      </c>
      <c r="B69" s="62" t="s">
        <v>61</v>
      </c>
      <c r="C69" s="63">
        <v>100</v>
      </c>
      <c r="D69" s="63">
        <v>0</v>
      </c>
      <c r="E69" s="93">
        <f t="shared" si="3"/>
        <v>0</v>
      </c>
      <c r="F69" s="64">
        <v>100</v>
      </c>
      <c r="G69" s="64">
        <v>0</v>
      </c>
      <c r="H69" s="58">
        <f t="shared" si="2"/>
        <v>0</v>
      </c>
    </row>
    <row r="70" spans="1:8" ht="21" customHeight="1">
      <c r="A70" s="62">
        <v>423392</v>
      </c>
      <c r="B70" s="62" t="s">
        <v>236</v>
      </c>
      <c r="C70" s="63"/>
      <c r="D70" s="63"/>
      <c r="E70" s="93"/>
      <c r="F70" s="64">
        <v>100</v>
      </c>
      <c r="G70" s="64">
        <v>0</v>
      </c>
      <c r="H70" s="58">
        <f t="shared" si="2"/>
        <v>0</v>
      </c>
    </row>
    <row r="71" spans="1:8" ht="21" customHeight="1">
      <c r="A71" s="62">
        <v>423418</v>
      </c>
      <c r="B71" s="62" t="s">
        <v>185</v>
      </c>
      <c r="C71" s="63">
        <v>366</v>
      </c>
      <c r="D71" s="63">
        <v>0</v>
      </c>
      <c r="E71" s="93">
        <f t="shared" si="3"/>
        <v>0</v>
      </c>
      <c r="F71" s="64">
        <v>360</v>
      </c>
      <c r="G71" s="64">
        <v>0</v>
      </c>
      <c r="H71" s="58">
        <f t="shared" si="2"/>
        <v>0</v>
      </c>
    </row>
    <row r="72" spans="1:8" ht="21" customHeight="1">
      <c r="A72" s="62">
        <v>423419</v>
      </c>
      <c r="B72" s="62" t="s">
        <v>216</v>
      </c>
      <c r="C72" s="63">
        <v>5859</v>
      </c>
      <c r="D72" s="63">
        <v>1034</v>
      </c>
      <c r="E72" s="93">
        <f t="shared" si="3"/>
        <v>17.64806280935313</v>
      </c>
      <c r="F72" s="64">
        <v>5590</v>
      </c>
      <c r="G72" s="64">
        <v>77</v>
      </c>
      <c r="H72" s="58">
        <f t="shared" si="2"/>
        <v>1.3774597495527727</v>
      </c>
    </row>
    <row r="73" spans="1:8" ht="21" customHeight="1">
      <c r="A73" s="62">
        <v>423422</v>
      </c>
      <c r="B73" s="62" t="s">
        <v>206</v>
      </c>
      <c r="C73" s="63">
        <v>5000</v>
      </c>
      <c r="D73" s="63">
        <v>481</v>
      </c>
      <c r="E73" s="93">
        <f t="shared" si="3"/>
        <v>9.62</v>
      </c>
      <c r="F73" s="64">
        <v>5844</v>
      </c>
      <c r="G73" s="64">
        <v>0</v>
      </c>
      <c r="H73" s="58">
        <f t="shared" si="2"/>
        <v>0</v>
      </c>
    </row>
    <row r="74" spans="1:8" ht="21" customHeight="1">
      <c r="A74" s="62">
        <v>423432</v>
      </c>
      <c r="B74" s="62" t="s">
        <v>212</v>
      </c>
      <c r="C74" s="63">
        <v>360</v>
      </c>
      <c r="D74" s="63">
        <v>0</v>
      </c>
      <c r="E74" s="93">
        <f t="shared" si="3"/>
        <v>0</v>
      </c>
      <c r="F74" s="64">
        <v>216</v>
      </c>
      <c r="G74" s="64">
        <v>0</v>
      </c>
      <c r="H74" s="58">
        <f t="shared" si="2"/>
        <v>0</v>
      </c>
    </row>
    <row r="75" spans="1:8" ht="21" customHeight="1">
      <c r="A75" s="62">
        <v>423521</v>
      </c>
      <c r="B75" s="62" t="s">
        <v>62</v>
      </c>
      <c r="C75" s="63">
        <v>1000</v>
      </c>
      <c r="D75" s="63">
        <v>199</v>
      </c>
      <c r="E75" s="93">
        <f t="shared" si="3"/>
        <v>19.900000000000002</v>
      </c>
      <c r="F75" s="64">
        <v>625</v>
      </c>
      <c r="G75" s="64">
        <v>219</v>
      </c>
      <c r="H75" s="58">
        <f t="shared" si="2"/>
        <v>35.04</v>
      </c>
    </row>
    <row r="76" spans="1:8" ht="33" customHeight="1">
      <c r="A76" s="71">
        <v>423591</v>
      </c>
      <c r="B76" s="71" t="s">
        <v>201</v>
      </c>
      <c r="C76" s="63">
        <v>4524</v>
      </c>
      <c r="D76" s="63">
        <v>1044</v>
      </c>
      <c r="E76" s="93">
        <f t="shared" si="3"/>
        <v>23.076923076923077</v>
      </c>
      <c r="F76" s="64">
        <v>4526</v>
      </c>
      <c r="G76" s="64">
        <v>1044</v>
      </c>
      <c r="H76" s="58">
        <f t="shared" si="2"/>
        <v>23.066725585505964</v>
      </c>
    </row>
    <row r="77" spans="1:8" ht="21" customHeight="1">
      <c r="A77" s="62">
        <v>423592</v>
      </c>
      <c r="B77" s="62" t="s">
        <v>63</v>
      </c>
      <c r="C77" s="63">
        <v>450</v>
      </c>
      <c r="D77" s="63">
        <v>85</v>
      </c>
      <c r="E77" s="93">
        <f t="shared" si="3"/>
        <v>18.88888888888889</v>
      </c>
      <c r="F77" s="64">
        <v>588</v>
      </c>
      <c r="G77" s="64">
        <v>27</v>
      </c>
      <c r="H77" s="58">
        <f t="shared" si="2"/>
        <v>4.591836734693878</v>
      </c>
    </row>
    <row r="78" spans="1:8" ht="21" customHeight="1">
      <c r="A78" s="62">
        <v>4235921</v>
      </c>
      <c r="B78" s="62" t="s">
        <v>64</v>
      </c>
      <c r="C78" s="63">
        <v>5000</v>
      </c>
      <c r="D78" s="63">
        <v>1326</v>
      </c>
      <c r="E78" s="93">
        <f t="shared" si="3"/>
        <v>26.52</v>
      </c>
      <c r="F78" s="64">
        <v>5000</v>
      </c>
      <c r="G78" s="64">
        <v>54</v>
      </c>
      <c r="H78" s="58">
        <f t="shared" si="2"/>
        <v>1.08</v>
      </c>
    </row>
    <row r="79" spans="1:8" ht="21" customHeight="1">
      <c r="A79" s="62">
        <v>4235922</v>
      </c>
      <c r="B79" s="62" t="s">
        <v>65</v>
      </c>
      <c r="C79" s="63">
        <v>600</v>
      </c>
      <c r="D79" s="63">
        <v>412</v>
      </c>
      <c r="E79" s="93">
        <f t="shared" si="3"/>
        <v>68.66666666666667</v>
      </c>
      <c r="F79" s="64">
        <v>600</v>
      </c>
      <c r="G79" s="64">
        <v>480</v>
      </c>
      <c r="H79" s="58">
        <f t="shared" si="2"/>
        <v>80</v>
      </c>
    </row>
    <row r="80" spans="1:8" ht="21" customHeight="1">
      <c r="A80" s="62">
        <v>423593</v>
      </c>
      <c r="B80" s="62" t="s">
        <v>129</v>
      </c>
      <c r="C80" s="63">
        <v>400</v>
      </c>
      <c r="D80" s="63">
        <v>18</v>
      </c>
      <c r="E80" s="93">
        <f t="shared" si="3"/>
        <v>4.5</v>
      </c>
      <c r="F80" s="64">
        <v>712</v>
      </c>
      <c r="G80" s="64">
        <v>250</v>
      </c>
      <c r="H80" s="58">
        <f t="shared" si="2"/>
        <v>35.1123595505618</v>
      </c>
    </row>
    <row r="81" spans="1:8" ht="21" customHeight="1">
      <c r="A81" s="62">
        <v>423612</v>
      </c>
      <c r="B81" s="62" t="s">
        <v>199</v>
      </c>
      <c r="C81" s="63">
        <v>150</v>
      </c>
      <c r="D81" s="63">
        <v>0</v>
      </c>
      <c r="E81" s="93">
        <f t="shared" si="3"/>
        <v>0</v>
      </c>
      <c r="F81" s="64">
        <v>250</v>
      </c>
      <c r="G81" s="64">
        <v>0</v>
      </c>
      <c r="H81" s="58">
        <f t="shared" si="2"/>
        <v>0</v>
      </c>
    </row>
    <row r="82" spans="1:8" ht="21" customHeight="1">
      <c r="A82" s="62">
        <v>423711</v>
      </c>
      <c r="B82" s="62" t="s">
        <v>66</v>
      </c>
      <c r="C82" s="63">
        <v>400</v>
      </c>
      <c r="D82" s="63">
        <v>19</v>
      </c>
      <c r="E82" s="93">
        <f t="shared" si="3"/>
        <v>4.75</v>
      </c>
      <c r="F82" s="64">
        <v>490</v>
      </c>
      <c r="G82" s="64">
        <v>180</v>
      </c>
      <c r="H82" s="58">
        <f t="shared" si="2"/>
        <v>36.734693877551024</v>
      </c>
    </row>
    <row r="83" spans="1:8" ht="21" customHeight="1">
      <c r="A83" s="62">
        <v>423911</v>
      </c>
      <c r="B83" s="62" t="s">
        <v>190</v>
      </c>
      <c r="C83" s="63">
        <v>200</v>
      </c>
      <c r="D83" s="63">
        <v>3</v>
      </c>
      <c r="E83" s="93">
        <f t="shared" si="3"/>
        <v>1.5</v>
      </c>
      <c r="F83" s="64">
        <v>200</v>
      </c>
      <c r="G83" s="64">
        <v>10</v>
      </c>
      <c r="H83" s="58">
        <f t="shared" si="2"/>
        <v>5</v>
      </c>
    </row>
    <row r="84" spans="1:8" ht="21" customHeight="1">
      <c r="A84" s="62">
        <v>4239111</v>
      </c>
      <c r="B84" s="62" t="s">
        <v>67</v>
      </c>
      <c r="C84" s="63">
        <v>2640</v>
      </c>
      <c r="D84" s="63">
        <v>287</v>
      </c>
      <c r="E84" s="93">
        <f t="shared" si="3"/>
        <v>10.871212121212121</v>
      </c>
      <c r="F84" s="64">
        <v>2495</v>
      </c>
      <c r="G84" s="64">
        <v>622</v>
      </c>
      <c r="H84" s="58">
        <f t="shared" si="2"/>
        <v>24.929859719438877</v>
      </c>
    </row>
    <row r="85" spans="1:8" ht="21" customHeight="1">
      <c r="A85" s="62">
        <v>4239112</v>
      </c>
      <c r="B85" s="62" t="s">
        <v>165</v>
      </c>
      <c r="C85" s="63">
        <v>300</v>
      </c>
      <c r="D85" s="63">
        <v>79</v>
      </c>
      <c r="E85" s="93">
        <f t="shared" si="3"/>
        <v>26.333333333333332</v>
      </c>
      <c r="F85" s="72">
        <v>540</v>
      </c>
      <c r="G85" s="64">
        <v>292</v>
      </c>
      <c r="H85" s="58">
        <f t="shared" si="2"/>
        <v>54.074074074074076</v>
      </c>
    </row>
    <row r="86" spans="1:8" ht="21" customHeight="1">
      <c r="A86" s="59">
        <v>424</v>
      </c>
      <c r="B86" s="59" t="s">
        <v>68</v>
      </c>
      <c r="C86" s="60">
        <f>C87+C88+C89+C90</f>
        <v>6212</v>
      </c>
      <c r="D86" s="60">
        <f>D87+D88+D89+D90</f>
        <v>529</v>
      </c>
      <c r="E86" s="93">
        <f t="shared" si="3"/>
        <v>8.51577591757888</v>
      </c>
      <c r="F86" s="61">
        <f>F87+F88+F89+F90</f>
        <v>8939</v>
      </c>
      <c r="G86" s="61">
        <f>G87+G88+G89+G90</f>
        <v>706</v>
      </c>
      <c r="H86" s="58">
        <f t="shared" si="2"/>
        <v>7.897975165007272</v>
      </c>
    </row>
    <row r="87" spans="1:8" ht="21" customHeight="1">
      <c r="A87" s="62">
        <v>424341</v>
      </c>
      <c r="B87" s="62" t="s">
        <v>134</v>
      </c>
      <c r="C87" s="63">
        <v>4548</v>
      </c>
      <c r="D87" s="63">
        <v>366</v>
      </c>
      <c r="E87" s="93">
        <f t="shared" si="3"/>
        <v>8.047493403693931</v>
      </c>
      <c r="F87" s="64">
        <v>5745</v>
      </c>
      <c r="G87" s="64">
        <v>683</v>
      </c>
      <c r="H87" s="58">
        <f t="shared" si="2"/>
        <v>11.888598781549172</v>
      </c>
    </row>
    <row r="88" spans="1:8" ht="28.5" customHeight="1">
      <c r="A88" s="62">
        <v>424351</v>
      </c>
      <c r="B88" s="73" t="s">
        <v>162</v>
      </c>
      <c r="C88" s="63">
        <v>622</v>
      </c>
      <c r="D88" s="63">
        <v>0</v>
      </c>
      <c r="E88" s="93">
        <f t="shared" si="3"/>
        <v>0</v>
      </c>
      <c r="F88" s="64">
        <v>648</v>
      </c>
      <c r="G88" s="64">
        <v>0</v>
      </c>
      <c r="H88" s="58">
        <f t="shared" si="2"/>
        <v>0</v>
      </c>
    </row>
    <row r="89" spans="1:8" ht="22.5" customHeight="1">
      <c r="A89" s="62">
        <v>424911</v>
      </c>
      <c r="B89" s="62" t="s">
        <v>69</v>
      </c>
      <c r="C89" s="63">
        <v>450</v>
      </c>
      <c r="D89" s="63">
        <v>102</v>
      </c>
      <c r="E89" s="93">
        <f t="shared" si="3"/>
        <v>22.666666666666664</v>
      </c>
      <c r="F89" s="64">
        <v>588</v>
      </c>
      <c r="G89" s="64">
        <v>19</v>
      </c>
      <c r="H89" s="58">
        <f t="shared" si="2"/>
        <v>3.231292517006803</v>
      </c>
    </row>
    <row r="90" spans="1:8" ht="22.5" customHeight="1">
      <c r="A90" s="62">
        <v>4249111</v>
      </c>
      <c r="B90" s="62" t="s">
        <v>237</v>
      </c>
      <c r="C90" s="63">
        <v>592</v>
      </c>
      <c r="D90" s="63">
        <v>61</v>
      </c>
      <c r="E90" s="93">
        <f t="shared" si="3"/>
        <v>10.304054054054054</v>
      </c>
      <c r="F90" s="64">
        <v>1958</v>
      </c>
      <c r="G90" s="64">
        <v>4</v>
      </c>
      <c r="H90" s="58">
        <f t="shared" si="2"/>
        <v>0.20429009193054137</v>
      </c>
    </row>
    <row r="91" spans="1:8" ht="21" customHeight="1">
      <c r="A91" s="59">
        <v>425</v>
      </c>
      <c r="B91" s="59" t="s">
        <v>166</v>
      </c>
      <c r="C91" s="60">
        <f>C92+C93+C94+C95+C96+C97+C98+C99+C100+C101+C102+C103+C104+C105+C106+C107+C108+C109+C110+C111+C112</f>
        <v>15900</v>
      </c>
      <c r="D91" s="60">
        <f>D92+D93+D94+D95+D96+D97+D98+D99+D100+D101+D102+D103+D104+D105+D106+D107+D108+D109+D110+D111+D112</f>
        <v>874</v>
      </c>
      <c r="E91" s="93">
        <f t="shared" si="3"/>
        <v>5.49685534591195</v>
      </c>
      <c r="F91" s="61">
        <f>F92+F93+F94+F95+F96+F97+F98+F99+F100+F101+F102+F103+F104+F105+F106+F107+F108+F109+F110+F111+F112</f>
        <v>16320</v>
      </c>
      <c r="G91" s="61">
        <f>SUM(G92:G112)</f>
        <v>1009</v>
      </c>
      <c r="H91" s="58">
        <f t="shared" si="2"/>
        <v>6.182598039215686</v>
      </c>
    </row>
    <row r="92" spans="1:8" ht="21" customHeight="1">
      <c r="A92" s="62">
        <v>425111</v>
      </c>
      <c r="B92" s="62" t="s">
        <v>135</v>
      </c>
      <c r="C92" s="63">
        <v>200</v>
      </c>
      <c r="D92" s="63">
        <v>0</v>
      </c>
      <c r="E92" s="93">
        <f t="shared" si="3"/>
        <v>0</v>
      </c>
      <c r="F92" s="64">
        <v>180</v>
      </c>
      <c r="G92" s="64">
        <v>0</v>
      </c>
      <c r="H92" s="58">
        <f t="shared" si="2"/>
        <v>0</v>
      </c>
    </row>
    <row r="93" spans="1:8" ht="21" customHeight="1">
      <c r="A93" s="62">
        <v>425112</v>
      </c>
      <c r="B93" s="62" t="s">
        <v>70</v>
      </c>
      <c r="C93" s="63">
        <v>300</v>
      </c>
      <c r="D93" s="63">
        <v>0</v>
      </c>
      <c r="E93" s="93">
        <f t="shared" si="3"/>
        <v>0</v>
      </c>
      <c r="F93" s="64">
        <v>180</v>
      </c>
      <c r="G93" s="64">
        <v>0</v>
      </c>
      <c r="H93" s="58">
        <f t="shared" si="2"/>
        <v>0</v>
      </c>
    </row>
    <row r="94" spans="1:8" ht="21" customHeight="1">
      <c r="A94" s="62">
        <v>425113</v>
      </c>
      <c r="B94" s="62" t="s">
        <v>71</v>
      </c>
      <c r="C94" s="63">
        <v>300</v>
      </c>
      <c r="D94" s="63">
        <v>0</v>
      </c>
      <c r="E94" s="93">
        <f t="shared" si="3"/>
        <v>0</v>
      </c>
      <c r="F94" s="64">
        <v>180</v>
      </c>
      <c r="G94" s="64">
        <v>40</v>
      </c>
      <c r="H94" s="58">
        <f t="shared" si="2"/>
        <v>22.22222222222222</v>
      </c>
    </row>
    <row r="95" spans="1:8" ht="21" customHeight="1">
      <c r="A95" s="62">
        <v>425114</v>
      </c>
      <c r="B95" s="73" t="s">
        <v>113</v>
      </c>
      <c r="C95" s="63">
        <v>300</v>
      </c>
      <c r="D95" s="63">
        <v>0</v>
      </c>
      <c r="E95" s="93">
        <f t="shared" si="3"/>
        <v>0</v>
      </c>
      <c r="F95" s="64">
        <v>180</v>
      </c>
      <c r="G95" s="64">
        <v>0</v>
      </c>
      <c r="H95" s="58">
        <f t="shared" si="2"/>
        <v>0</v>
      </c>
    </row>
    <row r="96" spans="1:8" ht="21" customHeight="1">
      <c r="A96" s="62">
        <v>425115</v>
      </c>
      <c r="B96" s="62" t="s">
        <v>152</v>
      </c>
      <c r="C96" s="63">
        <v>430</v>
      </c>
      <c r="D96" s="63">
        <v>30</v>
      </c>
      <c r="E96" s="93">
        <f t="shared" si="3"/>
        <v>6.976744186046512</v>
      </c>
      <c r="F96" s="64">
        <v>393</v>
      </c>
      <c r="G96" s="64">
        <v>0</v>
      </c>
      <c r="H96" s="58">
        <f t="shared" si="2"/>
        <v>0</v>
      </c>
    </row>
    <row r="97" spans="1:8" ht="36" customHeight="1">
      <c r="A97" s="62">
        <v>425116</v>
      </c>
      <c r="B97" s="74" t="s">
        <v>177</v>
      </c>
      <c r="C97" s="63">
        <v>360</v>
      </c>
      <c r="D97" s="63">
        <v>0</v>
      </c>
      <c r="E97" s="93">
        <f t="shared" si="3"/>
        <v>0</v>
      </c>
      <c r="F97" s="63">
        <v>240</v>
      </c>
      <c r="G97" s="64">
        <v>0</v>
      </c>
      <c r="H97" s="58">
        <f t="shared" si="2"/>
        <v>0</v>
      </c>
    </row>
    <row r="98" spans="1:8" ht="39" customHeight="1">
      <c r="A98" s="62">
        <v>425117</v>
      </c>
      <c r="B98" s="74" t="s">
        <v>176</v>
      </c>
      <c r="C98" s="63">
        <v>400</v>
      </c>
      <c r="D98" s="63">
        <v>0</v>
      </c>
      <c r="E98" s="93">
        <f t="shared" si="3"/>
        <v>0</v>
      </c>
      <c r="F98" s="63">
        <v>240</v>
      </c>
      <c r="G98" s="64">
        <v>11</v>
      </c>
      <c r="H98" s="58">
        <f t="shared" si="2"/>
        <v>4.583333333333333</v>
      </c>
    </row>
    <row r="99" spans="1:8" ht="21" customHeight="1">
      <c r="A99" s="62">
        <v>425118</v>
      </c>
      <c r="B99" s="74" t="s">
        <v>72</v>
      </c>
      <c r="C99" s="63">
        <v>360</v>
      </c>
      <c r="D99" s="63">
        <v>0</v>
      </c>
      <c r="E99" s="93">
        <f t="shared" si="3"/>
        <v>0</v>
      </c>
      <c r="F99" s="63">
        <v>386</v>
      </c>
      <c r="G99" s="64">
        <v>6</v>
      </c>
      <c r="H99" s="58">
        <f t="shared" si="2"/>
        <v>1.5544041450777202</v>
      </c>
    </row>
    <row r="100" spans="1:8" ht="21" customHeight="1">
      <c r="A100" s="62">
        <v>425119</v>
      </c>
      <c r="B100" s="74" t="s">
        <v>218</v>
      </c>
      <c r="C100" s="63">
        <v>490</v>
      </c>
      <c r="D100" s="63">
        <v>0</v>
      </c>
      <c r="E100" s="93">
        <f t="shared" si="3"/>
        <v>0</v>
      </c>
      <c r="F100" s="63">
        <v>490</v>
      </c>
      <c r="G100" s="63">
        <v>0</v>
      </c>
      <c r="H100" s="58">
        <f t="shared" si="2"/>
        <v>0</v>
      </c>
    </row>
    <row r="101" spans="1:8" ht="21" customHeight="1">
      <c r="A101" s="62">
        <v>425211</v>
      </c>
      <c r="B101" s="74" t="s">
        <v>158</v>
      </c>
      <c r="C101" s="63">
        <v>490</v>
      </c>
      <c r="D101" s="63">
        <v>94</v>
      </c>
      <c r="E101" s="93">
        <f t="shared" si="3"/>
        <v>19.183673469387756</v>
      </c>
      <c r="F101" s="63">
        <v>724</v>
      </c>
      <c r="G101" s="64">
        <v>81</v>
      </c>
      <c r="H101" s="58">
        <f t="shared" si="2"/>
        <v>11.187845303867404</v>
      </c>
    </row>
    <row r="102" spans="1:8" s="39" customFormat="1" ht="21" customHeight="1">
      <c r="A102" s="68">
        <v>425221</v>
      </c>
      <c r="B102" s="75" t="s">
        <v>173</v>
      </c>
      <c r="C102" s="67">
        <v>200</v>
      </c>
      <c r="D102" s="67">
        <v>0</v>
      </c>
      <c r="E102" s="93">
        <f t="shared" si="3"/>
        <v>0</v>
      </c>
      <c r="F102" s="67">
        <v>200</v>
      </c>
      <c r="G102" s="64">
        <v>78</v>
      </c>
      <c r="H102" s="58">
        <f t="shared" si="2"/>
        <v>39</v>
      </c>
    </row>
    <row r="103" spans="1:8" s="39" customFormat="1" ht="15">
      <c r="A103" s="68">
        <v>425222</v>
      </c>
      <c r="B103" s="75" t="s">
        <v>219</v>
      </c>
      <c r="C103" s="67">
        <v>204</v>
      </c>
      <c r="D103" s="67">
        <v>0</v>
      </c>
      <c r="E103" s="93">
        <f t="shared" si="3"/>
        <v>0</v>
      </c>
      <c r="F103" s="67">
        <v>245</v>
      </c>
      <c r="G103" s="64">
        <v>0</v>
      </c>
      <c r="H103" s="58">
        <f t="shared" si="2"/>
        <v>0</v>
      </c>
    </row>
    <row r="104" spans="1:8" ht="29.25" customHeight="1">
      <c r="A104" s="62">
        <v>425223</v>
      </c>
      <c r="B104" s="74" t="s">
        <v>181</v>
      </c>
      <c r="C104" s="63">
        <v>240</v>
      </c>
      <c r="D104" s="63">
        <v>41</v>
      </c>
      <c r="E104" s="93">
        <f t="shared" si="3"/>
        <v>17.083333333333332</v>
      </c>
      <c r="F104" s="63">
        <v>240</v>
      </c>
      <c r="G104" s="64">
        <v>9</v>
      </c>
      <c r="H104" s="58">
        <f t="shared" si="2"/>
        <v>3.75</v>
      </c>
    </row>
    <row r="105" spans="1:8" ht="29.25" customHeight="1">
      <c r="A105" s="62">
        <v>425225</v>
      </c>
      <c r="B105" s="62" t="s">
        <v>174</v>
      </c>
      <c r="C105" s="63">
        <v>131</v>
      </c>
      <c r="D105" s="63">
        <v>0</v>
      </c>
      <c r="E105" s="93">
        <f t="shared" si="3"/>
        <v>0</v>
      </c>
      <c r="F105" s="64">
        <v>120</v>
      </c>
      <c r="G105" s="64">
        <v>0</v>
      </c>
      <c r="H105" s="58">
        <f t="shared" si="2"/>
        <v>0</v>
      </c>
    </row>
    <row r="106" spans="1:8" ht="23.25" customHeight="1">
      <c r="A106" s="62">
        <v>425227</v>
      </c>
      <c r="B106" s="62" t="s">
        <v>175</v>
      </c>
      <c r="C106" s="63">
        <v>120</v>
      </c>
      <c r="D106" s="63">
        <v>0</v>
      </c>
      <c r="E106" s="93">
        <f t="shared" si="3"/>
        <v>0</v>
      </c>
      <c r="F106" s="64">
        <v>120</v>
      </c>
      <c r="G106" s="64">
        <v>0</v>
      </c>
      <c r="H106" s="58">
        <f t="shared" si="2"/>
        <v>0</v>
      </c>
    </row>
    <row r="107" spans="1:8" ht="34.5" customHeight="1">
      <c r="A107" s="62">
        <v>425229</v>
      </c>
      <c r="B107" s="62" t="s">
        <v>112</v>
      </c>
      <c r="C107" s="63">
        <v>597</v>
      </c>
      <c r="D107" s="63">
        <v>0</v>
      </c>
      <c r="E107" s="93">
        <f t="shared" si="3"/>
        <v>0</v>
      </c>
      <c r="F107" s="64">
        <v>568</v>
      </c>
      <c r="G107" s="64">
        <v>108</v>
      </c>
      <c r="H107" s="58">
        <f t="shared" si="2"/>
        <v>19.014084507042252</v>
      </c>
    </row>
    <row r="108" spans="1:8" ht="18.75" customHeight="1">
      <c r="A108" s="71">
        <v>425251</v>
      </c>
      <c r="B108" s="62" t="s">
        <v>73</v>
      </c>
      <c r="C108" s="63">
        <v>0</v>
      </c>
      <c r="D108" s="63">
        <v>99</v>
      </c>
      <c r="E108" s="93"/>
      <c r="F108" s="64">
        <v>0</v>
      </c>
      <c r="G108" s="64">
        <v>0</v>
      </c>
      <c r="H108" s="58"/>
    </row>
    <row r="109" spans="1:8" ht="19.5" customHeight="1">
      <c r="A109" s="71">
        <v>425252</v>
      </c>
      <c r="B109" s="62" t="s">
        <v>217</v>
      </c>
      <c r="C109" s="63">
        <v>5615</v>
      </c>
      <c r="D109" s="63">
        <v>327</v>
      </c>
      <c r="E109" s="93">
        <f t="shared" si="3"/>
        <v>5.823686553873553</v>
      </c>
      <c r="F109" s="64">
        <v>7070</v>
      </c>
      <c r="G109" s="64">
        <v>386</v>
      </c>
      <c r="H109" s="58">
        <f t="shared" si="2"/>
        <v>5.4596888260254595</v>
      </c>
    </row>
    <row r="110" spans="1:8" ht="36" customHeight="1">
      <c r="A110" s="62">
        <v>425253</v>
      </c>
      <c r="B110" s="62" t="s">
        <v>207</v>
      </c>
      <c r="C110" s="63">
        <v>3586</v>
      </c>
      <c r="D110" s="63">
        <v>216</v>
      </c>
      <c r="E110" s="93">
        <f t="shared" si="3"/>
        <v>6.023424428332404</v>
      </c>
      <c r="F110" s="64">
        <v>3336</v>
      </c>
      <c r="G110" s="64">
        <v>286</v>
      </c>
      <c r="H110" s="58">
        <f t="shared" si="2"/>
        <v>8.57314148681055</v>
      </c>
    </row>
    <row r="111" spans="1:8" ht="25.5" customHeight="1">
      <c r="A111" s="71">
        <v>425281</v>
      </c>
      <c r="B111" s="62" t="s">
        <v>74</v>
      </c>
      <c r="C111" s="63">
        <v>1026</v>
      </c>
      <c r="D111" s="63">
        <v>33</v>
      </c>
      <c r="E111" s="93">
        <f t="shared" si="3"/>
        <v>3.216374269005848</v>
      </c>
      <c r="F111" s="64">
        <v>744</v>
      </c>
      <c r="G111" s="64">
        <v>0</v>
      </c>
      <c r="H111" s="58">
        <f t="shared" si="2"/>
        <v>0</v>
      </c>
    </row>
    <row r="112" spans="1:8" ht="21.75" customHeight="1">
      <c r="A112" s="62">
        <v>425291</v>
      </c>
      <c r="B112" s="62" t="s">
        <v>220</v>
      </c>
      <c r="C112" s="63">
        <v>551</v>
      </c>
      <c r="D112" s="63">
        <v>34</v>
      </c>
      <c r="E112" s="93">
        <f t="shared" si="3"/>
        <v>6.170598911070781</v>
      </c>
      <c r="F112" s="64">
        <v>484</v>
      </c>
      <c r="G112" s="64">
        <v>4</v>
      </c>
      <c r="H112" s="58">
        <f t="shared" si="2"/>
        <v>0.8264462809917356</v>
      </c>
    </row>
    <row r="113" spans="1:8" ht="21" customHeight="1">
      <c r="A113" s="76">
        <v>426</v>
      </c>
      <c r="B113" s="59" t="s">
        <v>75</v>
      </c>
      <c r="C113" s="65">
        <f>C114+C115+C116+C117+C118+C119+C120+C121+C122+C123+C124+C125+C126+C127+C128+C129+C130+C131+C132+C133+C134+C135+C136+C137+C138++C139+C140+C141+C142+C143+C144+C145+C146+C147+C148+C149+C150+C151+C152+C153+C154</f>
        <v>2434386</v>
      </c>
      <c r="D113" s="65">
        <f>D114+D115+D116+D117+D118+D119+D120+D121+D122+D123+D124+D125+D126+D127+D128+D129+D130+D131+D132+D133+D134+D135+D136+D137+D138+D139+D140+D141+D142+D143+D144+D145+D146+D147+D148+D149+D150+D151+D152+D153+D154</f>
        <v>232719</v>
      </c>
      <c r="E113" s="93">
        <f t="shared" si="3"/>
        <v>9.559658985879807</v>
      </c>
      <c r="F113" s="66">
        <f>SUM(F114:F154)</f>
        <v>2497219</v>
      </c>
      <c r="G113" s="66">
        <f>SUM(G114:G154)</f>
        <v>314609</v>
      </c>
      <c r="H113" s="58">
        <f t="shared" si="2"/>
        <v>12.598374431717843</v>
      </c>
    </row>
    <row r="114" spans="1:8" ht="21" customHeight="1">
      <c r="A114" s="62">
        <v>426111</v>
      </c>
      <c r="B114" s="62" t="s">
        <v>76</v>
      </c>
      <c r="C114" s="63">
        <v>2936</v>
      </c>
      <c r="D114" s="63">
        <v>331</v>
      </c>
      <c r="E114" s="93">
        <f t="shared" si="3"/>
        <v>11.273841961852861</v>
      </c>
      <c r="F114" s="64">
        <v>2882</v>
      </c>
      <c r="G114" s="64">
        <v>240</v>
      </c>
      <c r="H114" s="58">
        <f t="shared" si="2"/>
        <v>8.327550312283137</v>
      </c>
    </row>
    <row r="115" spans="1:8" ht="21" customHeight="1">
      <c r="A115" s="62">
        <v>426121</v>
      </c>
      <c r="B115" s="71" t="s">
        <v>208</v>
      </c>
      <c r="C115" s="63">
        <v>235</v>
      </c>
      <c r="D115" s="63">
        <v>47</v>
      </c>
      <c r="E115" s="93">
        <f t="shared" si="3"/>
        <v>20</v>
      </c>
      <c r="F115" s="64">
        <v>230</v>
      </c>
      <c r="G115" s="64">
        <v>0</v>
      </c>
      <c r="H115" s="58">
        <f t="shared" si="2"/>
        <v>0</v>
      </c>
    </row>
    <row r="116" spans="1:8" ht="22.5" customHeight="1">
      <c r="A116" s="62">
        <v>426124</v>
      </c>
      <c r="B116" s="62" t="s">
        <v>209</v>
      </c>
      <c r="C116" s="63">
        <v>428</v>
      </c>
      <c r="D116" s="63">
        <v>100</v>
      </c>
      <c r="E116" s="93">
        <f t="shared" si="3"/>
        <v>23.364485981308412</v>
      </c>
      <c r="F116" s="64">
        <v>240</v>
      </c>
      <c r="G116" s="64">
        <v>96</v>
      </c>
      <c r="H116" s="58">
        <f t="shared" si="2"/>
        <v>40</v>
      </c>
    </row>
    <row r="117" spans="1:8" ht="31.5" customHeight="1">
      <c r="A117" s="62">
        <v>426191</v>
      </c>
      <c r="B117" s="77" t="s">
        <v>184</v>
      </c>
      <c r="C117" s="63">
        <v>300</v>
      </c>
      <c r="D117" s="63">
        <v>22</v>
      </c>
      <c r="E117" s="93">
        <f t="shared" si="3"/>
        <v>7.333333333333333</v>
      </c>
      <c r="F117" s="64">
        <v>300</v>
      </c>
      <c r="G117" s="64">
        <v>0</v>
      </c>
      <c r="H117" s="58">
        <f t="shared" si="2"/>
        <v>0</v>
      </c>
    </row>
    <row r="118" spans="1:8" ht="21" customHeight="1">
      <c r="A118" s="62">
        <v>426211</v>
      </c>
      <c r="B118" s="62" t="s">
        <v>77</v>
      </c>
      <c r="C118" s="63">
        <v>60</v>
      </c>
      <c r="D118" s="63">
        <v>8</v>
      </c>
      <c r="E118" s="93">
        <f t="shared" si="3"/>
        <v>13.333333333333334</v>
      </c>
      <c r="F118" s="64">
        <v>60</v>
      </c>
      <c r="G118" s="64">
        <v>0</v>
      </c>
      <c r="H118" s="58">
        <f t="shared" si="2"/>
        <v>0</v>
      </c>
    </row>
    <row r="119" spans="1:8" ht="21" customHeight="1">
      <c r="A119" s="62">
        <v>426221</v>
      </c>
      <c r="B119" s="62" t="s">
        <v>150</v>
      </c>
      <c r="C119" s="63">
        <v>100</v>
      </c>
      <c r="D119" s="63">
        <v>0</v>
      </c>
      <c r="E119" s="93">
        <f t="shared" si="3"/>
        <v>0</v>
      </c>
      <c r="F119" s="64">
        <v>100</v>
      </c>
      <c r="G119" s="64">
        <v>0</v>
      </c>
      <c r="H119" s="58">
        <f t="shared" si="2"/>
        <v>0</v>
      </c>
    </row>
    <row r="120" spans="1:8" ht="21" customHeight="1">
      <c r="A120" s="62">
        <v>426311</v>
      </c>
      <c r="B120" s="62" t="s">
        <v>78</v>
      </c>
      <c r="C120" s="63">
        <v>318</v>
      </c>
      <c r="D120" s="63">
        <v>77</v>
      </c>
      <c r="E120" s="93">
        <f t="shared" si="3"/>
        <v>24.21383647798742</v>
      </c>
      <c r="F120" s="64">
        <v>420</v>
      </c>
      <c r="G120" s="64">
        <v>45</v>
      </c>
      <c r="H120" s="58">
        <f t="shared" si="2"/>
        <v>10.714285714285714</v>
      </c>
    </row>
    <row r="121" spans="1:8" ht="21" customHeight="1">
      <c r="A121" s="62">
        <v>426312</v>
      </c>
      <c r="B121" s="62" t="s">
        <v>136</v>
      </c>
      <c r="C121" s="63">
        <v>240</v>
      </c>
      <c r="D121" s="63">
        <v>0</v>
      </c>
      <c r="E121" s="93">
        <f t="shared" si="3"/>
        <v>0</v>
      </c>
      <c r="F121" s="64">
        <v>396</v>
      </c>
      <c r="G121" s="64">
        <v>0</v>
      </c>
      <c r="H121" s="58">
        <f t="shared" si="2"/>
        <v>0</v>
      </c>
    </row>
    <row r="122" spans="1:8" ht="21" customHeight="1">
      <c r="A122" s="62">
        <v>426411</v>
      </c>
      <c r="B122" s="62" t="s">
        <v>151</v>
      </c>
      <c r="C122" s="63">
        <v>3192</v>
      </c>
      <c r="D122" s="63">
        <v>550</v>
      </c>
      <c r="E122" s="93">
        <f t="shared" si="3"/>
        <v>17.23057644110276</v>
      </c>
      <c r="F122" s="64">
        <v>3200</v>
      </c>
      <c r="G122" s="64">
        <v>600</v>
      </c>
      <c r="H122" s="58">
        <f t="shared" si="2"/>
        <v>18.75</v>
      </c>
    </row>
    <row r="123" spans="1:8" ht="21" customHeight="1">
      <c r="A123" s="62">
        <v>426413</v>
      </c>
      <c r="B123" s="62" t="s">
        <v>79</v>
      </c>
      <c r="C123" s="63">
        <v>480</v>
      </c>
      <c r="D123" s="63">
        <v>0</v>
      </c>
      <c r="E123" s="93">
        <f t="shared" si="3"/>
        <v>0</v>
      </c>
      <c r="F123" s="64">
        <v>480</v>
      </c>
      <c r="G123" s="64">
        <v>0</v>
      </c>
      <c r="H123" s="58">
        <f t="shared" si="2"/>
        <v>0</v>
      </c>
    </row>
    <row r="124" spans="1:8" ht="21" customHeight="1">
      <c r="A124" s="62">
        <v>426491</v>
      </c>
      <c r="B124" s="62" t="s">
        <v>80</v>
      </c>
      <c r="C124" s="63">
        <v>480</v>
      </c>
      <c r="D124" s="63">
        <v>0</v>
      </c>
      <c r="E124" s="93">
        <f t="shared" si="3"/>
        <v>0</v>
      </c>
      <c r="F124" s="64">
        <v>480</v>
      </c>
      <c r="G124" s="64">
        <v>126</v>
      </c>
      <c r="H124" s="58">
        <f t="shared" si="2"/>
        <v>26.25</v>
      </c>
    </row>
    <row r="125" spans="1:8" ht="21" customHeight="1">
      <c r="A125" s="62">
        <v>426531</v>
      </c>
      <c r="B125" s="71" t="s">
        <v>114</v>
      </c>
      <c r="C125" s="63">
        <v>250</v>
      </c>
      <c r="D125" s="63">
        <v>0</v>
      </c>
      <c r="E125" s="93">
        <f t="shared" si="3"/>
        <v>0</v>
      </c>
      <c r="F125" s="64">
        <v>250</v>
      </c>
      <c r="G125" s="64">
        <v>0</v>
      </c>
      <c r="H125" s="58">
        <f t="shared" si="2"/>
        <v>0</v>
      </c>
    </row>
    <row r="126" spans="1:8" ht="21" customHeight="1">
      <c r="A126" s="62">
        <v>426541</v>
      </c>
      <c r="B126" s="71" t="s">
        <v>115</v>
      </c>
      <c r="C126" s="63">
        <v>250</v>
      </c>
      <c r="D126" s="63">
        <v>113</v>
      </c>
      <c r="E126" s="93">
        <f t="shared" si="3"/>
        <v>45.2</v>
      </c>
      <c r="F126" s="64">
        <v>250</v>
      </c>
      <c r="G126" s="64">
        <v>0</v>
      </c>
      <c r="H126" s="58">
        <f t="shared" si="2"/>
        <v>0</v>
      </c>
    </row>
    <row r="127" spans="1:8" ht="35.25" customHeight="1">
      <c r="A127" s="62">
        <v>426591</v>
      </c>
      <c r="B127" s="71" t="s">
        <v>137</v>
      </c>
      <c r="C127" s="63">
        <v>336</v>
      </c>
      <c r="D127" s="63">
        <v>17</v>
      </c>
      <c r="E127" s="93">
        <f t="shared" si="3"/>
        <v>5.059523809523809</v>
      </c>
      <c r="F127" s="64">
        <v>565</v>
      </c>
      <c r="G127" s="64">
        <v>9</v>
      </c>
      <c r="H127" s="58">
        <f t="shared" si="2"/>
        <v>1.592920353982301</v>
      </c>
    </row>
    <row r="128" spans="1:8" ht="21" customHeight="1">
      <c r="A128" s="62">
        <v>426711</v>
      </c>
      <c r="B128" s="62" t="s">
        <v>138</v>
      </c>
      <c r="C128" s="63">
        <v>3352</v>
      </c>
      <c r="D128" s="63">
        <v>305</v>
      </c>
      <c r="E128" s="93">
        <f t="shared" si="3"/>
        <v>9.099045346062052</v>
      </c>
      <c r="F128" s="64">
        <v>2926</v>
      </c>
      <c r="G128" s="64">
        <v>150</v>
      </c>
      <c r="H128" s="58">
        <f aca="true" t="shared" si="4" ref="H128:H189">G128/F128*100</f>
        <v>5.126452494873548</v>
      </c>
    </row>
    <row r="129" spans="1:8" ht="21" customHeight="1">
      <c r="A129" s="62">
        <v>4267111</v>
      </c>
      <c r="B129" s="62" t="s">
        <v>139</v>
      </c>
      <c r="C129" s="63">
        <v>2136</v>
      </c>
      <c r="D129" s="63">
        <v>91</v>
      </c>
      <c r="E129" s="93">
        <f t="shared" si="3"/>
        <v>4.260299625468165</v>
      </c>
      <c r="F129" s="64">
        <v>2719</v>
      </c>
      <c r="G129" s="64">
        <v>369</v>
      </c>
      <c r="H129" s="58">
        <f t="shared" si="4"/>
        <v>13.571165869805075</v>
      </c>
    </row>
    <row r="130" spans="1:8" ht="21" customHeight="1">
      <c r="A130" s="62">
        <v>4267112</v>
      </c>
      <c r="B130" s="62" t="s">
        <v>81</v>
      </c>
      <c r="C130" s="63">
        <v>600</v>
      </c>
      <c r="D130" s="63">
        <v>0</v>
      </c>
      <c r="E130" s="93">
        <f t="shared" si="3"/>
        <v>0</v>
      </c>
      <c r="F130" s="64">
        <v>987</v>
      </c>
      <c r="G130" s="64">
        <v>237</v>
      </c>
      <c r="H130" s="58">
        <f t="shared" si="4"/>
        <v>24.012158054711247</v>
      </c>
    </row>
    <row r="131" spans="1:8" ht="21" customHeight="1">
      <c r="A131" s="62">
        <v>426721</v>
      </c>
      <c r="B131" s="71" t="s">
        <v>116</v>
      </c>
      <c r="C131" s="63">
        <v>30248</v>
      </c>
      <c r="D131" s="63">
        <v>3918</v>
      </c>
      <c r="E131" s="93">
        <f aca="true" t="shared" si="5" ref="E131:E190">D131/C131*100</f>
        <v>12.952922507273207</v>
      </c>
      <c r="F131" s="64">
        <v>27600</v>
      </c>
      <c r="G131" s="64">
        <v>5948</v>
      </c>
      <c r="H131" s="58">
        <f t="shared" si="4"/>
        <v>21.55072463768116</v>
      </c>
    </row>
    <row r="132" spans="1:8" ht="21" customHeight="1">
      <c r="A132" s="62">
        <v>426741</v>
      </c>
      <c r="B132" s="71" t="s">
        <v>117</v>
      </c>
      <c r="C132" s="63">
        <v>21506</v>
      </c>
      <c r="D132" s="63">
        <v>1604</v>
      </c>
      <c r="E132" s="93">
        <f t="shared" si="5"/>
        <v>7.458383706872501</v>
      </c>
      <c r="F132" s="64">
        <v>13200</v>
      </c>
      <c r="G132" s="64">
        <v>4188</v>
      </c>
      <c r="H132" s="58">
        <f t="shared" si="4"/>
        <v>31.727272727272727</v>
      </c>
    </row>
    <row r="133" spans="1:8" ht="33.75" customHeight="1">
      <c r="A133" s="62">
        <v>426751</v>
      </c>
      <c r="B133" s="71" t="s">
        <v>203</v>
      </c>
      <c r="C133" s="63">
        <v>2337439</v>
      </c>
      <c r="D133" s="63">
        <v>223902</v>
      </c>
      <c r="E133" s="93">
        <f t="shared" si="5"/>
        <v>9.578945161777485</v>
      </c>
      <c r="F133" s="64">
        <v>2410894</v>
      </c>
      <c r="G133" s="64">
        <v>299104</v>
      </c>
      <c r="H133" s="58">
        <f t="shared" si="4"/>
        <v>12.406352166457754</v>
      </c>
    </row>
    <row r="134" spans="1:8" ht="21" customHeight="1">
      <c r="A134" s="62">
        <v>4267511</v>
      </c>
      <c r="B134" s="71" t="s">
        <v>155</v>
      </c>
      <c r="C134" s="63">
        <v>30</v>
      </c>
      <c r="D134" s="63">
        <v>0</v>
      </c>
      <c r="E134" s="93">
        <f t="shared" si="5"/>
        <v>0</v>
      </c>
      <c r="F134" s="64">
        <v>100</v>
      </c>
      <c r="G134" s="64">
        <v>0</v>
      </c>
      <c r="H134" s="58">
        <f t="shared" si="4"/>
        <v>0</v>
      </c>
    </row>
    <row r="135" spans="1:8" ht="75" customHeight="1">
      <c r="A135" s="62">
        <v>426791</v>
      </c>
      <c r="B135" s="71" t="s">
        <v>140</v>
      </c>
      <c r="C135" s="63">
        <v>2709</v>
      </c>
      <c r="D135" s="63">
        <v>93</v>
      </c>
      <c r="E135" s="93">
        <f t="shared" si="5"/>
        <v>3.433001107419712</v>
      </c>
      <c r="F135" s="64">
        <v>2400</v>
      </c>
      <c r="G135" s="64">
        <v>56</v>
      </c>
      <c r="H135" s="58">
        <f t="shared" si="4"/>
        <v>2.3333333333333335</v>
      </c>
    </row>
    <row r="136" spans="1:8" ht="21" customHeight="1">
      <c r="A136" s="62">
        <v>4267911</v>
      </c>
      <c r="B136" s="62" t="s">
        <v>141</v>
      </c>
      <c r="C136" s="63">
        <v>2660</v>
      </c>
      <c r="D136" s="63">
        <v>0</v>
      </c>
      <c r="E136" s="93">
        <f t="shared" si="5"/>
        <v>0</v>
      </c>
      <c r="F136" s="64">
        <v>2160</v>
      </c>
      <c r="G136" s="64">
        <v>741</v>
      </c>
      <c r="H136" s="58">
        <f t="shared" si="4"/>
        <v>34.30555555555556</v>
      </c>
    </row>
    <row r="137" spans="1:8" ht="21" customHeight="1">
      <c r="A137" s="62">
        <v>4267912</v>
      </c>
      <c r="B137" s="62" t="s">
        <v>142</v>
      </c>
      <c r="C137" s="63">
        <v>960</v>
      </c>
      <c r="D137" s="63">
        <v>0</v>
      </c>
      <c r="E137" s="93">
        <f t="shared" si="5"/>
        <v>0</v>
      </c>
      <c r="F137" s="64">
        <v>960</v>
      </c>
      <c r="G137" s="64">
        <v>0</v>
      </c>
      <c r="H137" s="58">
        <f t="shared" si="4"/>
        <v>0</v>
      </c>
    </row>
    <row r="138" spans="1:8" ht="21" customHeight="1">
      <c r="A138" s="62">
        <v>4267913</v>
      </c>
      <c r="B138" s="62" t="s">
        <v>130</v>
      </c>
      <c r="C138" s="63">
        <v>520</v>
      </c>
      <c r="D138" s="63">
        <v>40</v>
      </c>
      <c r="E138" s="93">
        <f t="shared" si="5"/>
        <v>7.6923076923076925</v>
      </c>
      <c r="F138" s="64">
        <v>600</v>
      </c>
      <c r="G138" s="64">
        <v>0</v>
      </c>
      <c r="H138" s="58">
        <f t="shared" si="4"/>
        <v>0</v>
      </c>
    </row>
    <row r="139" spans="1:8" ht="21" customHeight="1">
      <c r="A139" s="62">
        <v>4267914</v>
      </c>
      <c r="B139" s="62" t="s">
        <v>82</v>
      </c>
      <c r="C139" s="63">
        <v>1238</v>
      </c>
      <c r="D139" s="63">
        <v>40</v>
      </c>
      <c r="E139" s="93">
        <f t="shared" si="5"/>
        <v>3.231017770597738</v>
      </c>
      <c r="F139" s="64">
        <v>1200</v>
      </c>
      <c r="G139" s="64">
        <v>371</v>
      </c>
      <c r="H139" s="58">
        <f t="shared" si="4"/>
        <v>30.916666666666664</v>
      </c>
    </row>
    <row r="140" spans="1:8" ht="21" customHeight="1">
      <c r="A140" s="62">
        <v>4267915</v>
      </c>
      <c r="B140" s="62" t="s">
        <v>143</v>
      </c>
      <c r="C140" s="63">
        <v>674</v>
      </c>
      <c r="D140" s="63">
        <v>109</v>
      </c>
      <c r="E140" s="93">
        <f t="shared" si="5"/>
        <v>16.172106824925816</v>
      </c>
      <c r="F140" s="64">
        <v>1078</v>
      </c>
      <c r="G140" s="64">
        <v>230</v>
      </c>
      <c r="H140" s="58">
        <f t="shared" si="4"/>
        <v>21.335807050092765</v>
      </c>
    </row>
    <row r="141" spans="1:8" ht="21" customHeight="1">
      <c r="A141" s="62">
        <v>4267916</v>
      </c>
      <c r="B141" s="62" t="s">
        <v>144</v>
      </c>
      <c r="C141" s="63">
        <v>5444</v>
      </c>
      <c r="D141" s="63">
        <v>58</v>
      </c>
      <c r="E141" s="93">
        <f t="shared" si="5"/>
        <v>1.0653930933137399</v>
      </c>
      <c r="F141" s="64">
        <v>6683</v>
      </c>
      <c r="G141" s="64">
        <v>639</v>
      </c>
      <c r="H141" s="58">
        <f t="shared" si="4"/>
        <v>9.561574143348796</v>
      </c>
    </row>
    <row r="142" spans="1:8" ht="21" customHeight="1">
      <c r="A142" s="62">
        <v>4267917</v>
      </c>
      <c r="B142" s="62" t="s">
        <v>145</v>
      </c>
      <c r="C142" s="63">
        <v>8046</v>
      </c>
      <c r="D142" s="63">
        <v>786</v>
      </c>
      <c r="E142" s="93">
        <f t="shared" si="5"/>
        <v>9.768829231916481</v>
      </c>
      <c r="F142" s="64">
        <v>7200</v>
      </c>
      <c r="G142" s="64">
        <v>605</v>
      </c>
      <c r="H142" s="58">
        <f t="shared" si="4"/>
        <v>8.402777777777779</v>
      </c>
    </row>
    <row r="143" spans="1:8" ht="21" customHeight="1">
      <c r="A143" s="62">
        <v>426811</v>
      </c>
      <c r="B143" s="62" t="s">
        <v>178</v>
      </c>
      <c r="C143" s="63">
        <v>1305</v>
      </c>
      <c r="D143" s="63">
        <v>49</v>
      </c>
      <c r="E143" s="93">
        <f t="shared" si="5"/>
        <v>3.7547892720306515</v>
      </c>
      <c r="F143" s="64">
        <v>1107</v>
      </c>
      <c r="G143" s="64">
        <v>61</v>
      </c>
      <c r="H143" s="58">
        <f t="shared" si="4"/>
        <v>5.510388437217705</v>
      </c>
    </row>
    <row r="144" spans="1:8" ht="32.25" customHeight="1">
      <c r="A144" s="62">
        <v>426812</v>
      </c>
      <c r="B144" s="71" t="s">
        <v>120</v>
      </c>
      <c r="C144" s="63">
        <v>200</v>
      </c>
      <c r="D144" s="63">
        <v>0</v>
      </c>
      <c r="E144" s="93">
        <f t="shared" si="5"/>
        <v>0</v>
      </c>
      <c r="F144" s="64">
        <v>200</v>
      </c>
      <c r="G144" s="64">
        <v>0</v>
      </c>
      <c r="H144" s="58">
        <f t="shared" si="4"/>
        <v>0</v>
      </c>
    </row>
    <row r="145" spans="1:8" ht="21" customHeight="1">
      <c r="A145" s="62">
        <v>426819</v>
      </c>
      <c r="B145" s="71" t="s">
        <v>147</v>
      </c>
      <c r="C145" s="63">
        <v>203</v>
      </c>
      <c r="D145" s="63">
        <v>23</v>
      </c>
      <c r="E145" s="93">
        <f t="shared" si="5"/>
        <v>11.330049261083744</v>
      </c>
      <c r="F145" s="64">
        <v>0</v>
      </c>
      <c r="G145" s="64">
        <v>0</v>
      </c>
      <c r="H145" s="58">
        <v>0</v>
      </c>
    </row>
    <row r="146" spans="1:8" ht="21" customHeight="1">
      <c r="A146" s="62">
        <v>426821</v>
      </c>
      <c r="B146" s="78" t="s">
        <v>179</v>
      </c>
      <c r="C146" s="63">
        <v>802</v>
      </c>
      <c r="D146" s="63">
        <v>124</v>
      </c>
      <c r="E146" s="93">
        <f t="shared" si="5"/>
        <v>15.46134663341646</v>
      </c>
      <c r="F146" s="64">
        <v>1047</v>
      </c>
      <c r="G146" s="64">
        <v>154</v>
      </c>
      <c r="H146" s="58">
        <f t="shared" si="4"/>
        <v>14.708691499522445</v>
      </c>
    </row>
    <row r="147" spans="1:8" ht="21" customHeight="1">
      <c r="A147" s="62">
        <v>426822</v>
      </c>
      <c r="B147" s="78" t="s">
        <v>146</v>
      </c>
      <c r="C147" s="63">
        <v>1590</v>
      </c>
      <c r="D147" s="63">
        <v>153</v>
      </c>
      <c r="E147" s="93">
        <f t="shared" si="5"/>
        <v>9.622641509433963</v>
      </c>
      <c r="F147" s="64">
        <v>1135</v>
      </c>
      <c r="G147" s="64">
        <v>233</v>
      </c>
      <c r="H147" s="58">
        <f t="shared" si="4"/>
        <v>20.52863436123348</v>
      </c>
    </row>
    <row r="148" spans="1:8" ht="21" customHeight="1">
      <c r="A148" s="62">
        <v>426829</v>
      </c>
      <c r="B148" s="78" t="s">
        <v>239</v>
      </c>
      <c r="C148" s="63">
        <v>100</v>
      </c>
      <c r="D148" s="63">
        <v>7</v>
      </c>
      <c r="E148" s="93">
        <f t="shared" si="5"/>
        <v>7.000000000000001</v>
      </c>
      <c r="F148" s="64">
        <v>100</v>
      </c>
      <c r="G148" s="64">
        <v>19</v>
      </c>
      <c r="H148" s="58">
        <f t="shared" si="4"/>
        <v>19</v>
      </c>
    </row>
    <row r="149" spans="1:8" ht="45" customHeight="1">
      <c r="A149" s="62">
        <v>426911</v>
      </c>
      <c r="B149" s="62" t="s">
        <v>187</v>
      </c>
      <c r="C149" s="63">
        <v>416</v>
      </c>
      <c r="D149" s="63">
        <v>49</v>
      </c>
      <c r="E149" s="93">
        <f t="shared" si="5"/>
        <v>11.778846153846153</v>
      </c>
      <c r="F149" s="64">
        <v>438</v>
      </c>
      <c r="G149" s="64">
        <v>133</v>
      </c>
      <c r="H149" s="58">
        <f t="shared" si="4"/>
        <v>30.36529680365297</v>
      </c>
    </row>
    <row r="150" spans="1:8" ht="41.25" customHeight="1">
      <c r="A150" s="62">
        <v>426912</v>
      </c>
      <c r="B150" s="71" t="s">
        <v>118</v>
      </c>
      <c r="C150" s="63">
        <v>466</v>
      </c>
      <c r="D150" s="63">
        <v>0</v>
      </c>
      <c r="E150" s="93">
        <f t="shared" si="5"/>
        <v>0</v>
      </c>
      <c r="F150" s="64">
        <v>444</v>
      </c>
      <c r="G150" s="64">
        <v>0</v>
      </c>
      <c r="H150" s="58">
        <f t="shared" si="4"/>
        <v>0</v>
      </c>
    </row>
    <row r="151" spans="1:8" ht="21" customHeight="1">
      <c r="A151" s="62">
        <v>426913</v>
      </c>
      <c r="B151" s="71" t="s">
        <v>121</v>
      </c>
      <c r="C151" s="63">
        <v>350</v>
      </c>
      <c r="D151" s="63">
        <v>5</v>
      </c>
      <c r="E151" s="93">
        <f t="shared" si="5"/>
        <v>1.4285714285714286</v>
      </c>
      <c r="F151" s="64">
        <v>350</v>
      </c>
      <c r="G151" s="64">
        <v>44</v>
      </c>
      <c r="H151" s="58">
        <f t="shared" si="4"/>
        <v>12.571428571428573</v>
      </c>
    </row>
    <row r="152" spans="1:8" ht="21" customHeight="1">
      <c r="A152" s="62">
        <v>426914</v>
      </c>
      <c r="B152" s="71" t="s">
        <v>119</v>
      </c>
      <c r="C152" s="63">
        <v>70</v>
      </c>
      <c r="D152" s="63">
        <v>0</v>
      </c>
      <c r="E152" s="93">
        <f t="shared" si="5"/>
        <v>0</v>
      </c>
      <c r="F152" s="64">
        <v>70</v>
      </c>
      <c r="G152" s="64">
        <v>0</v>
      </c>
      <c r="H152" s="58">
        <f t="shared" si="4"/>
        <v>0</v>
      </c>
    </row>
    <row r="153" spans="1:8" ht="36" customHeight="1">
      <c r="A153" s="62">
        <v>426915</v>
      </c>
      <c r="B153" s="71" t="s">
        <v>188</v>
      </c>
      <c r="C153" s="63">
        <v>400</v>
      </c>
      <c r="D153" s="63">
        <v>4</v>
      </c>
      <c r="E153" s="93">
        <f t="shared" si="5"/>
        <v>1</v>
      </c>
      <c r="F153" s="64">
        <v>400</v>
      </c>
      <c r="G153" s="64">
        <v>99</v>
      </c>
      <c r="H153" s="58">
        <f t="shared" si="4"/>
        <v>24.75</v>
      </c>
    </row>
    <row r="154" spans="1:8" ht="33" customHeight="1">
      <c r="A154" s="62">
        <v>426919</v>
      </c>
      <c r="B154" s="71" t="s">
        <v>148</v>
      </c>
      <c r="C154" s="63">
        <v>1317</v>
      </c>
      <c r="D154" s="63">
        <v>94</v>
      </c>
      <c r="E154" s="93">
        <f t="shared" si="5"/>
        <v>7.137433561123766</v>
      </c>
      <c r="F154" s="64">
        <v>1368</v>
      </c>
      <c r="G154" s="64">
        <v>112</v>
      </c>
      <c r="H154" s="58">
        <f t="shared" si="4"/>
        <v>8.187134502923977</v>
      </c>
    </row>
    <row r="155" spans="1:8" ht="21" customHeight="1">
      <c r="A155" s="76">
        <v>44</v>
      </c>
      <c r="B155" s="59" t="s">
        <v>83</v>
      </c>
      <c r="C155" s="65">
        <f>C156</f>
        <v>550</v>
      </c>
      <c r="D155" s="65">
        <f>D156</f>
        <v>0</v>
      </c>
      <c r="E155" s="93">
        <f t="shared" si="5"/>
        <v>0</v>
      </c>
      <c r="F155" s="66">
        <f>F156</f>
        <v>550</v>
      </c>
      <c r="G155" s="64">
        <v>0</v>
      </c>
      <c r="H155" s="58">
        <f t="shared" si="4"/>
        <v>0</v>
      </c>
    </row>
    <row r="156" spans="1:8" ht="21" customHeight="1">
      <c r="A156" s="76">
        <v>444</v>
      </c>
      <c r="B156" s="59" t="s">
        <v>84</v>
      </c>
      <c r="C156" s="65">
        <f>C157+C158</f>
        <v>550</v>
      </c>
      <c r="D156" s="65">
        <f>D157+D158</f>
        <v>0</v>
      </c>
      <c r="E156" s="93">
        <f t="shared" si="5"/>
        <v>0</v>
      </c>
      <c r="F156" s="66">
        <f>F157+F158</f>
        <v>550</v>
      </c>
      <c r="G156" s="64">
        <v>0</v>
      </c>
      <c r="H156" s="58">
        <f t="shared" si="4"/>
        <v>0</v>
      </c>
    </row>
    <row r="157" spans="1:8" ht="21" customHeight="1">
      <c r="A157" s="71">
        <v>444111</v>
      </c>
      <c r="B157" s="62" t="s">
        <v>85</v>
      </c>
      <c r="C157" s="63">
        <v>100</v>
      </c>
      <c r="D157" s="63">
        <v>0</v>
      </c>
      <c r="E157" s="93">
        <f t="shared" si="5"/>
        <v>0</v>
      </c>
      <c r="F157" s="64">
        <v>100</v>
      </c>
      <c r="G157" s="64">
        <v>0</v>
      </c>
      <c r="H157" s="58">
        <f t="shared" si="4"/>
        <v>0</v>
      </c>
    </row>
    <row r="158" spans="1:8" ht="21" customHeight="1">
      <c r="A158" s="71">
        <v>444211</v>
      </c>
      <c r="B158" s="62" t="s">
        <v>86</v>
      </c>
      <c r="C158" s="63">
        <v>450</v>
      </c>
      <c r="D158" s="63">
        <v>0</v>
      </c>
      <c r="E158" s="93">
        <f t="shared" si="5"/>
        <v>0</v>
      </c>
      <c r="F158" s="64">
        <v>450</v>
      </c>
      <c r="G158" s="64"/>
      <c r="H158" s="58">
        <f t="shared" si="4"/>
        <v>0</v>
      </c>
    </row>
    <row r="159" spans="1:8" ht="21" customHeight="1">
      <c r="A159" s="76">
        <v>48</v>
      </c>
      <c r="B159" s="59" t="s">
        <v>87</v>
      </c>
      <c r="C159" s="60">
        <f>C160+C167</f>
        <v>3000</v>
      </c>
      <c r="D159" s="60">
        <f>D160</f>
        <v>39</v>
      </c>
      <c r="E159" s="93">
        <f t="shared" si="5"/>
        <v>1.3</v>
      </c>
      <c r="F159" s="61">
        <f>F160+F167</f>
        <v>3000</v>
      </c>
      <c r="G159" s="79">
        <f>G160+G167</f>
        <v>15</v>
      </c>
      <c r="H159" s="58">
        <f t="shared" si="4"/>
        <v>0.5</v>
      </c>
    </row>
    <row r="160" spans="1:8" ht="21" customHeight="1">
      <c r="A160" s="59">
        <v>482</v>
      </c>
      <c r="B160" s="59" t="s">
        <v>205</v>
      </c>
      <c r="C160" s="60">
        <f>C161+C162+C163+C164+C165+C166</f>
        <v>1500</v>
      </c>
      <c r="D160" s="60">
        <f>D161+D162+D163+D164+D165+D166</f>
        <v>39</v>
      </c>
      <c r="E160" s="93">
        <f t="shared" si="5"/>
        <v>2.6</v>
      </c>
      <c r="F160" s="61">
        <f>SUM(F161:F166)</f>
        <v>1500</v>
      </c>
      <c r="G160" s="79">
        <f>G161+G162+G163+G164+G165+G166</f>
        <v>15</v>
      </c>
      <c r="H160" s="58">
        <f t="shared" si="4"/>
        <v>1</v>
      </c>
    </row>
    <row r="161" spans="1:8" ht="21" customHeight="1">
      <c r="A161" s="71">
        <v>482141</v>
      </c>
      <c r="B161" s="62" t="s">
        <v>88</v>
      </c>
      <c r="C161" s="63">
        <v>100</v>
      </c>
      <c r="D161" s="63">
        <v>19</v>
      </c>
      <c r="E161" s="93">
        <f t="shared" si="5"/>
        <v>19</v>
      </c>
      <c r="F161" s="64">
        <v>100</v>
      </c>
      <c r="G161" s="64">
        <v>4</v>
      </c>
      <c r="H161" s="58">
        <f t="shared" si="4"/>
        <v>4</v>
      </c>
    </row>
    <row r="162" spans="1:8" ht="21" customHeight="1">
      <c r="A162" s="71">
        <v>482211</v>
      </c>
      <c r="B162" s="62" t="s">
        <v>89</v>
      </c>
      <c r="C162" s="63">
        <v>150</v>
      </c>
      <c r="D162" s="63">
        <v>6</v>
      </c>
      <c r="E162" s="93">
        <f t="shared" si="5"/>
        <v>4</v>
      </c>
      <c r="F162" s="64">
        <v>150</v>
      </c>
      <c r="G162" s="64">
        <v>9</v>
      </c>
      <c r="H162" s="58">
        <f t="shared" si="4"/>
        <v>6</v>
      </c>
    </row>
    <row r="163" spans="1:8" ht="21" customHeight="1">
      <c r="A163" s="71">
        <v>482241</v>
      </c>
      <c r="B163" s="62" t="s">
        <v>90</v>
      </c>
      <c r="C163" s="63">
        <v>100</v>
      </c>
      <c r="D163" s="63">
        <v>6</v>
      </c>
      <c r="E163" s="93">
        <f t="shared" si="5"/>
        <v>6</v>
      </c>
      <c r="F163" s="64">
        <v>100</v>
      </c>
      <c r="G163" s="64">
        <v>2</v>
      </c>
      <c r="H163" s="58">
        <f t="shared" si="4"/>
        <v>2</v>
      </c>
    </row>
    <row r="164" spans="1:8" ht="21" customHeight="1">
      <c r="A164" s="62">
        <v>482251</v>
      </c>
      <c r="B164" s="62" t="s">
        <v>91</v>
      </c>
      <c r="C164" s="63">
        <v>600</v>
      </c>
      <c r="D164" s="63">
        <v>0</v>
      </c>
      <c r="E164" s="93">
        <f t="shared" si="5"/>
        <v>0</v>
      </c>
      <c r="F164" s="64">
        <v>600</v>
      </c>
      <c r="G164" s="64">
        <v>0</v>
      </c>
      <c r="H164" s="58">
        <f t="shared" si="4"/>
        <v>0</v>
      </c>
    </row>
    <row r="165" spans="1:8" ht="21" customHeight="1">
      <c r="A165" s="62">
        <v>482294</v>
      </c>
      <c r="B165" s="62" t="s">
        <v>92</v>
      </c>
      <c r="C165" s="63">
        <v>500</v>
      </c>
      <c r="D165" s="63">
        <v>0</v>
      </c>
      <c r="E165" s="93">
        <f t="shared" si="5"/>
        <v>0</v>
      </c>
      <c r="F165" s="64">
        <v>500</v>
      </c>
      <c r="G165" s="64">
        <v>0</v>
      </c>
      <c r="H165" s="58">
        <f t="shared" si="4"/>
        <v>0</v>
      </c>
    </row>
    <row r="166" spans="1:8" ht="21" customHeight="1">
      <c r="A166" s="62">
        <v>482341</v>
      </c>
      <c r="B166" s="62" t="s">
        <v>93</v>
      </c>
      <c r="C166" s="63">
        <v>50</v>
      </c>
      <c r="D166" s="63">
        <v>8</v>
      </c>
      <c r="E166" s="93">
        <f t="shared" si="5"/>
        <v>16</v>
      </c>
      <c r="F166" s="64">
        <v>50</v>
      </c>
      <c r="G166" s="64">
        <v>0</v>
      </c>
      <c r="H166" s="58">
        <f t="shared" si="4"/>
        <v>0</v>
      </c>
    </row>
    <row r="167" spans="1:8" ht="34.5" customHeight="1">
      <c r="A167" s="76">
        <v>483</v>
      </c>
      <c r="B167" s="76" t="s">
        <v>124</v>
      </c>
      <c r="C167" s="60">
        <f>C168+C169+C170</f>
        <v>1500</v>
      </c>
      <c r="D167" s="60">
        <f>D168+D169+D170</f>
        <v>0</v>
      </c>
      <c r="E167" s="93">
        <f t="shared" si="5"/>
        <v>0</v>
      </c>
      <c r="F167" s="61">
        <f>F168+F169+F170</f>
        <v>1500</v>
      </c>
      <c r="G167" s="61">
        <f>G168+G169+G170</f>
        <v>0</v>
      </c>
      <c r="H167" s="58">
        <f t="shared" si="4"/>
        <v>0</v>
      </c>
    </row>
    <row r="168" spans="1:8" ht="21" customHeight="1">
      <c r="A168" s="62">
        <v>483111</v>
      </c>
      <c r="B168" s="62" t="s">
        <v>94</v>
      </c>
      <c r="C168" s="63">
        <v>100</v>
      </c>
      <c r="D168" s="63">
        <v>0</v>
      </c>
      <c r="E168" s="93">
        <f t="shared" si="5"/>
        <v>0</v>
      </c>
      <c r="F168" s="64">
        <v>100</v>
      </c>
      <c r="G168" s="64">
        <v>0</v>
      </c>
      <c r="H168" s="58">
        <f t="shared" si="4"/>
        <v>0</v>
      </c>
    </row>
    <row r="169" spans="1:8" ht="21" customHeight="1">
      <c r="A169" s="62">
        <v>483112</v>
      </c>
      <c r="B169" s="62" t="s">
        <v>109</v>
      </c>
      <c r="C169" s="63">
        <v>400</v>
      </c>
      <c r="D169" s="63">
        <v>0</v>
      </c>
      <c r="E169" s="93">
        <f t="shared" si="5"/>
        <v>0</v>
      </c>
      <c r="F169" s="64">
        <v>400</v>
      </c>
      <c r="G169" s="64">
        <v>0</v>
      </c>
      <c r="H169" s="58">
        <f t="shared" si="4"/>
        <v>0</v>
      </c>
    </row>
    <row r="170" spans="1:8" ht="21" customHeight="1">
      <c r="A170" s="62">
        <v>483113</v>
      </c>
      <c r="B170" s="62" t="s">
        <v>204</v>
      </c>
      <c r="C170" s="63">
        <v>1000</v>
      </c>
      <c r="D170" s="63">
        <v>0</v>
      </c>
      <c r="E170" s="93">
        <f t="shared" si="5"/>
        <v>0</v>
      </c>
      <c r="F170" s="64">
        <v>1000</v>
      </c>
      <c r="G170" s="64">
        <v>0</v>
      </c>
      <c r="H170" s="58">
        <f t="shared" si="4"/>
        <v>0</v>
      </c>
    </row>
    <row r="171" spans="1:8" ht="21" customHeight="1">
      <c r="A171" s="59">
        <v>5</v>
      </c>
      <c r="B171" s="59" t="s">
        <v>95</v>
      </c>
      <c r="C171" s="65">
        <f>C172+C188</f>
        <v>17948</v>
      </c>
      <c r="D171" s="65">
        <f>D172</f>
        <v>0</v>
      </c>
      <c r="E171" s="93">
        <f t="shared" si="5"/>
        <v>0</v>
      </c>
      <c r="F171" s="66">
        <f>F172</f>
        <v>10036</v>
      </c>
      <c r="G171" s="66">
        <f>G172</f>
        <v>761</v>
      </c>
      <c r="H171" s="58">
        <f t="shared" si="4"/>
        <v>7.582702271821443</v>
      </c>
    </row>
    <row r="172" spans="1:8" ht="21" customHeight="1">
      <c r="A172" s="59">
        <v>51</v>
      </c>
      <c r="B172" s="59" t="s">
        <v>96</v>
      </c>
      <c r="C172" s="65">
        <f>C173</f>
        <v>17448</v>
      </c>
      <c r="D172" s="65">
        <f>D173</f>
        <v>0</v>
      </c>
      <c r="E172" s="93">
        <f t="shared" si="5"/>
        <v>0</v>
      </c>
      <c r="F172" s="66">
        <f>F173+F188</f>
        <v>10036</v>
      </c>
      <c r="G172" s="66">
        <f>G173+G188</f>
        <v>761</v>
      </c>
      <c r="H172" s="58">
        <f t="shared" si="4"/>
        <v>7.582702271821443</v>
      </c>
    </row>
    <row r="173" spans="1:8" ht="21" customHeight="1">
      <c r="A173" s="59">
        <v>512</v>
      </c>
      <c r="B173" s="59" t="s">
        <v>97</v>
      </c>
      <c r="C173" s="65">
        <f>C174+C175+C176+C177+C178+C179+C180+C181+C182+C183+C184+C185+C186+C187</f>
        <v>17448</v>
      </c>
      <c r="D173" s="65">
        <f>D174+D175+D176+D177+D178+D179+D180+D181+D182+D183+D184+D185+D186+D187</f>
        <v>0</v>
      </c>
      <c r="E173" s="93">
        <f t="shared" si="5"/>
        <v>0</v>
      </c>
      <c r="F173" s="66">
        <f>F174+F175+F176+F177+F178+F179+F180+F181+F182+F183+F184+F185+F186+F187</f>
        <v>9196</v>
      </c>
      <c r="G173" s="66">
        <f>SUM(G175:G187)</f>
        <v>761</v>
      </c>
      <c r="H173" s="58">
        <f t="shared" si="4"/>
        <v>8.2753371030883</v>
      </c>
    </row>
    <row r="174" spans="1:8" ht="21" customHeight="1">
      <c r="A174" s="62">
        <v>512111</v>
      </c>
      <c r="B174" s="62" t="s">
        <v>238</v>
      </c>
      <c r="C174" s="80">
        <f>C175+C176+C177+C178+C179+C180+C181+C182+C183+C184+C185+C186+C187</f>
        <v>8724</v>
      </c>
      <c r="D174" s="80"/>
      <c r="E174" s="93">
        <f t="shared" si="5"/>
        <v>0</v>
      </c>
      <c r="F174" s="81">
        <v>2220</v>
      </c>
      <c r="G174" s="81">
        <v>0</v>
      </c>
      <c r="H174" s="58">
        <f t="shared" si="4"/>
        <v>0</v>
      </c>
    </row>
    <row r="175" spans="1:8" ht="21" customHeight="1">
      <c r="A175" s="62">
        <v>512211</v>
      </c>
      <c r="B175" s="62" t="s">
        <v>98</v>
      </c>
      <c r="C175" s="63">
        <v>250</v>
      </c>
      <c r="D175" s="63"/>
      <c r="E175" s="93">
        <f t="shared" si="5"/>
        <v>0</v>
      </c>
      <c r="F175" s="64">
        <v>250</v>
      </c>
      <c r="G175" s="64">
        <v>25</v>
      </c>
      <c r="H175" s="58">
        <f t="shared" si="4"/>
        <v>10</v>
      </c>
    </row>
    <row r="176" spans="1:8" ht="21" customHeight="1">
      <c r="A176" s="62">
        <v>512212</v>
      </c>
      <c r="B176" s="62" t="s">
        <v>161</v>
      </c>
      <c r="C176" s="63">
        <v>260</v>
      </c>
      <c r="D176" s="63"/>
      <c r="E176" s="93">
        <f t="shared" si="5"/>
        <v>0</v>
      </c>
      <c r="F176" s="64">
        <v>260</v>
      </c>
      <c r="G176" s="64">
        <v>11</v>
      </c>
      <c r="H176" s="58">
        <f t="shared" si="4"/>
        <v>4.230769230769231</v>
      </c>
    </row>
    <row r="177" spans="1:8" ht="21" customHeight="1">
      <c r="A177" s="62">
        <v>512221</v>
      </c>
      <c r="B177" s="62" t="s">
        <v>99</v>
      </c>
      <c r="C177" s="63">
        <v>2000</v>
      </c>
      <c r="D177" s="63"/>
      <c r="E177" s="93">
        <f t="shared" si="5"/>
        <v>0</v>
      </c>
      <c r="F177" s="64">
        <v>1837</v>
      </c>
      <c r="G177" s="64">
        <v>615</v>
      </c>
      <c r="H177" s="58">
        <f t="shared" si="4"/>
        <v>33.478497550353836</v>
      </c>
    </row>
    <row r="178" spans="1:8" ht="21" customHeight="1">
      <c r="A178" s="62">
        <v>512222</v>
      </c>
      <c r="B178" s="62" t="s">
        <v>100</v>
      </c>
      <c r="C178" s="63">
        <v>490</v>
      </c>
      <c r="D178" s="63"/>
      <c r="E178" s="93">
        <f t="shared" si="5"/>
        <v>0</v>
      </c>
      <c r="F178" s="64">
        <v>480</v>
      </c>
      <c r="G178" s="64"/>
      <c r="H178" s="58">
        <f t="shared" si="4"/>
        <v>0</v>
      </c>
    </row>
    <row r="179" spans="1:8" ht="21" customHeight="1">
      <c r="A179" s="62">
        <v>512231</v>
      </c>
      <c r="B179" s="62" t="s">
        <v>101</v>
      </c>
      <c r="C179" s="63">
        <v>480</v>
      </c>
      <c r="D179" s="63"/>
      <c r="E179" s="93">
        <f t="shared" si="5"/>
        <v>0</v>
      </c>
      <c r="F179" s="64">
        <v>360</v>
      </c>
      <c r="G179" s="64"/>
      <c r="H179" s="58">
        <f t="shared" si="4"/>
        <v>0</v>
      </c>
    </row>
    <row r="180" spans="1:8" ht="21" customHeight="1">
      <c r="A180" s="62">
        <v>512232</v>
      </c>
      <c r="B180" s="62" t="s">
        <v>102</v>
      </c>
      <c r="C180" s="63">
        <v>50</v>
      </c>
      <c r="D180" s="63"/>
      <c r="E180" s="93">
        <f t="shared" si="5"/>
        <v>0</v>
      </c>
      <c r="F180" s="64">
        <v>50</v>
      </c>
      <c r="G180" s="64"/>
      <c r="H180" s="58">
        <f t="shared" si="4"/>
        <v>0</v>
      </c>
    </row>
    <row r="181" spans="1:8" ht="21" customHeight="1">
      <c r="A181" s="62">
        <v>512251</v>
      </c>
      <c r="B181" s="62" t="s">
        <v>103</v>
      </c>
      <c r="C181" s="63">
        <v>200</v>
      </c>
      <c r="D181" s="63"/>
      <c r="E181" s="93">
        <f t="shared" si="5"/>
        <v>0</v>
      </c>
      <c r="F181" s="64">
        <v>245</v>
      </c>
      <c r="G181" s="64">
        <v>49</v>
      </c>
      <c r="H181" s="58">
        <f t="shared" si="4"/>
        <v>20</v>
      </c>
    </row>
    <row r="182" spans="1:8" ht="21" customHeight="1">
      <c r="A182" s="62">
        <v>5122511</v>
      </c>
      <c r="B182" s="73" t="s">
        <v>160</v>
      </c>
      <c r="C182" s="63">
        <v>632</v>
      </c>
      <c r="D182" s="63"/>
      <c r="E182" s="93">
        <f t="shared" si="5"/>
        <v>0</v>
      </c>
      <c r="F182" s="64">
        <v>420</v>
      </c>
      <c r="G182" s="64"/>
      <c r="H182" s="58">
        <f t="shared" si="4"/>
        <v>0</v>
      </c>
    </row>
    <row r="183" spans="1:8" ht="21" customHeight="1">
      <c r="A183" s="62">
        <v>512411</v>
      </c>
      <c r="B183" s="73" t="s">
        <v>149</v>
      </c>
      <c r="C183" s="63">
        <v>490</v>
      </c>
      <c r="D183" s="63"/>
      <c r="E183" s="93">
        <f t="shared" si="5"/>
        <v>0</v>
      </c>
      <c r="F183" s="64">
        <v>480</v>
      </c>
      <c r="G183" s="64"/>
      <c r="H183" s="58">
        <f t="shared" si="4"/>
        <v>0</v>
      </c>
    </row>
    <row r="184" spans="1:8" ht="21" customHeight="1">
      <c r="A184" s="62">
        <v>512511</v>
      </c>
      <c r="B184" s="62" t="s">
        <v>104</v>
      </c>
      <c r="C184" s="63">
        <v>200</v>
      </c>
      <c r="D184" s="63"/>
      <c r="E184" s="93">
        <f t="shared" si="5"/>
        <v>0</v>
      </c>
      <c r="F184" s="64">
        <v>270</v>
      </c>
      <c r="G184" s="64">
        <v>61</v>
      </c>
      <c r="H184" s="58">
        <f t="shared" si="4"/>
        <v>22.59259259259259</v>
      </c>
    </row>
    <row r="185" spans="1:8" ht="21" customHeight="1">
      <c r="A185" s="62">
        <v>512521</v>
      </c>
      <c r="B185" s="62" t="s">
        <v>105</v>
      </c>
      <c r="C185" s="63">
        <v>3072</v>
      </c>
      <c r="D185" s="63"/>
      <c r="E185" s="93">
        <f t="shared" si="5"/>
        <v>0</v>
      </c>
      <c r="F185" s="64">
        <v>1724</v>
      </c>
      <c r="G185" s="64"/>
      <c r="H185" s="58">
        <f t="shared" si="4"/>
        <v>0</v>
      </c>
    </row>
    <row r="186" spans="1:8" ht="21" customHeight="1">
      <c r="A186" s="62">
        <v>512531</v>
      </c>
      <c r="B186" s="71" t="s">
        <v>122</v>
      </c>
      <c r="C186" s="63">
        <v>300</v>
      </c>
      <c r="D186" s="63"/>
      <c r="E186" s="93">
        <f t="shared" si="5"/>
        <v>0</v>
      </c>
      <c r="F186" s="64">
        <v>300</v>
      </c>
      <c r="G186" s="64"/>
      <c r="H186" s="58">
        <f t="shared" si="4"/>
        <v>0</v>
      </c>
    </row>
    <row r="187" spans="1:8" ht="21" customHeight="1">
      <c r="A187" s="62">
        <v>512811</v>
      </c>
      <c r="B187" s="71" t="s">
        <v>159</v>
      </c>
      <c r="C187" s="63">
        <v>300</v>
      </c>
      <c r="D187" s="63"/>
      <c r="E187" s="93">
        <f t="shared" si="5"/>
        <v>0</v>
      </c>
      <c r="F187" s="64">
        <v>300</v>
      </c>
      <c r="G187" s="64">
        <v>0</v>
      </c>
      <c r="H187" s="58">
        <f t="shared" si="4"/>
        <v>0</v>
      </c>
    </row>
    <row r="188" spans="1:8" ht="21" customHeight="1">
      <c r="A188" s="59">
        <v>515</v>
      </c>
      <c r="B188" s="76" t="s">
        <v>170</v>
      </c>
      <c r="C188" s="65">
        <f>C189</f>
        <v>500</v>
      </c>
      <c r="D188" s="65">
        <f>D189</f>
        <v>0</v>
      </c>
      <c r="E188" s="93">
        <f t="shared" si="5"/>
        <v>0</v>
      </c>
      <c r="F188" s="66">
        <f>F189</f>
        <v>840</v>
      </c>
      <c r="G188" s="66">
        <f>G189</f>
        <v>0</v>
      </c>
      <c r="H188" s="58">
        <f t="shared" si="4"/>
        <v>0</v>
      </c>
    </row>
    <row r="189" spans="1:8" ht="21" customHeight="1">
      <c r="A189" s="82">
        <v>515111</v>
      </c>
      <c r="B189" s="82" t="s">
        <v>169</v>
      </c>
      <c r="C189" s="63">
        <v>500</v>
      </c>
      <c r="D189" s="63"/>
      <c r="E189" s="93">
        <f t="shared" si="5"/>
        <v>0</v>
      </c>
      <c r="F189" s="64">
        <v>840</v>
      </c>
      <c r="G189" s="64">
        <v>0</v>
      </c>
      <c r="H189" s="58">
        <f t="shared" si="4"/>
        <v>0</v>
      </c>
    </row>
    <row r="190" spans="1:8" ht="21" customHeight="1">
      <c r="A190" s="59"/>
      <c r="B190" s="83" t="s">
        <v>106</v>
      </c>
      <c r="C190" s="94">
        <f>C2+C171</f>
        <v>2836647</v>
      </c>
      <c r="D190" s="94">
        <f>D2+D171</f>
        <v>314948</v>
      </c>
      <c r="E190" s="95">
        <f t="shared" si="5"/>
        <v>11.102826682347152</v>
      </c>
      <c r="F190" s="96">
        <f>F2+F171</f>
        <v>2940356</v>
      </c>
      <c r="G190" s="96">
        <f>G171+G2</f>
        <v>408301</v>
      </c>
      <c r="H190" s="97">
        <f>G190/F190*100</f>
        <v>13.886107668595232</v>
      </c>
    </row>
    <row r="191" spans="1:8" s="16" customFormat="1" ht="15">
      <c r="A191" s="20"/>
      <c r="B191" s="20"/>
      <c r="C191" s="84"/>
      <c r="D191" s="84"/>
      <c r="E191" s="85"/>
      <c r="F191" s="20"/>
      <c r="G191" s="20"/>
      <c r="H191" s="20"/>
    </row>
    <row r="192" spans="1:8" ht="16.5" customHeight="1">
      <c r="A192" s="20"/>
      <c r="B192" s="20"/>
      <c r="C192" s="19"/>
      <c r="D192" s="19"/>
      <c r="E192" s="22"/>
      <c r="F192" s="20"/>
      <c r="G192" s="20"/>
      <c r="H192" s="20"/>
    </row>
    <row r="193" spans="1:8" s="19" customFormat="1" ht="51.75" customHeight="1">
      <c r="A193" s="20"/>
      <c r="B193" s="20"/>
      <c r="E193" s="22"/>
      <c r="F193" s="20"/>
      <c r="G193" s="20"/>
      <c r="H193" s="20"/>
    </row>
    <row r="194" spans="1:8" s="19" customFormat="1" ht="18" customHeight="1">
      <c r="A194" s="20"/>
      <c r="B194" s="20"/>
      <c r="C194" s="19" t="s">
        <v>227</v>
      </c>
      <c r="D194" s="40">
        <v>319689</v>
      </c>
      <c r="E194" s="22"/>
      <c r="F194" s="19" t="s">
        <v>227</v>
      </c>
      <c r="G194" s="40">
        <v>395861</v>
      </c>
      <c r="H194" s="20"/>
    </row>
    <row r="195" spans="1:8" s="19" customFormat="1" ht="18" customHeight="1">
      <c r="A195" s="20"/>
      <c r="B195" s="20"/>
      <c r="C195" s="19" t="s">
        <v>228</v>
      </c>
      <c r="D195" s="41">
        <v>314948</v>
      </c>
      <c r="E195" s="22"/>
      <c r="F195" s="19" t="s">
        <v>228</v>
      </c>
      <c r="G195" s="41">
        <v>408301</v>
      </c>
      <c r="H195" s="20"/>
    </row>
    <row r="196" spans="1:8" ht="18" customHeight="1">
      <c r="A196" s="86"/>
      <c r="B196" s="19"/>
      <c r="C196" s="19" t="s">
        <v>229</v>
      </c>
      <c r="D196" s="40">
        <v>4741</v>
      </c>
      <c r="E196" s="22"/>
      <c r="F196" s="19" t="s">
        <v>230</v>
      </c>
      <c r="G196" s="40">
        <f>G195-G194</f>
        <v>12440</v>
      </c>
      <c r="H196" s="19"/>
    </row>
    <row r="197" spans="1:8" ht="15">
      <c r="A197" s="98"/>
      <c r="B197" s="98"/>
      <c r="C197" s="19"/>
      <c r="D197" s="19"/>
      <c r="E197" s="22"/>
      <c r="F197" s="87"/>
      <c r="G197" s="87"/>
      <c r="H197" s="87"/>
    </row>
    <row r="198" spans="1:8" ht="36.75" customHeight="1">
      <c r="A198" s="99"/>
      <c r="B198" s="99"/>
      <c r="C198" s="45"/>
      <c r="D198" s="19"/>
      <c r="E198" s="22" t="s">
        <v>240</v>
      </c>
      <c r="F198" s="20"/>
      <c r="G198" s="20"/>
      <c r="H198" s="20"/>
    </row>
    <row r="199" spans="1:8" ht="15">
      <c r="A199" s="20"/>
      <c r="B199" s="20"/>
      <c r="C199" s="45"/>
      <c r="D199" s="19"/>
      <c r="E199" s="22"/>
      <c r="F199" s="19"/>
      <c r="G199" s="88"/>
      <c r="H199" s="20"/>
    </row>
    <row r="200" spans="1:8" ht="15">
      <c r="A200" s="98"/>
      <c r="B200" s="98"/>
      <c r="C200" s="45"/>
      <c r="D200" s="19" t="s">
        <v>241</v>
      </c>
      <c r="E200" s="22"/>
      <c r="F200" s="19"/>
      <c r="G200" s="88"/>
      <c r="H200" s="20"/>
    </row>
    <row r="201" spans="1:8" ht="15">
      <c r="A201" s="47"/>
      <c r="B201" s="47"/>
      <c r="C201" s="45"/>
      <c r="D201" s="19"/>
      <c r="E201" s="22"/>
      <c r="F201" s="19"/>
      <c r="G201" s="88"/>
      <c r="H201" s="20"/>
    </row>
    <row r="202" spans="1:8" ht="15">
      <c r="A202" s="47"/>
      <c r="B202" s="47"/>
      <c r="C202" s="92"/>
      <c r="D202" s="45"/>
      <c r="E202" s="46"/>
      <c r="F202" s="92"/>
      <c r="G202" s="88"/>
      <c r="H202" s="20"/>
    </row>
    <row r="203" spans="1:8" ht="15">
      <c r="A203" s="86"/>
      <c r="B203" s="90"/>
      <c r="C203" s="45"/>
      <c r="D203" s="45"/>
      <c r="E203" s="46"/>
      <c r="F203" s="45"/>
      <c r="G203" s="20"/>
      <c r="H203" s="20"/>
    </row>
    <row r="204" spans="1:8" ht="15">
      <c r="A204" s="19"/>
      <c r="B204" s="89"/>
      <c r="C204" s="92"/>
      <c r="D204" s="45"/>
      <c r="E204" s="46"/>
      <c r="F204" s="92"/>
      <c r="G204" s="20"/>
      <c r="H204" s="20"/>
    </row>
    <row r="205" spans="1:8" ht="15">
      <c r="A205" s="19"/>
      <c r="B205" s="89"/>
      <c r="C205" s="45"/>
      <c r="D205" s="45"/>
      <c r="E205" s="91"/>
      <c r="F205" s="47"/>
      <c r="G205" s="20"/>
      <c r="H205" s="20"/>
    </row>
    <row r="206" spans="1:8" ht="15">
      <c r="A206" s="20"/>
      <c r="B206" s="20"/>
      <c r="C206" s="19"/>
      <c r="D206" s="19"/>
      <c r="E206" s="22"/>
      <c r="F206" s="20"/>
      <c r="G206" s="20"/>
      <c r="H206" s="20"/>
    </row>
    <row r="208" ht="18">
      <c r="F208" s="20"/>
    </row>
  </sheetData>
  <sheetProtection/>
  <mergeCells count="3">
    <mergeCell ref="A197:B197"/>
    <mergeCell ref="A198:B198"/>
    <mergeCell ref="A200:B200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2019-06-07T11:56:48Z</cp:lastPrinted>
  <dcterms:created xsi:type="dcterms:W3CDTF">2011-04-14T09:02:26Z</dcterms:created>
  <dcterms:modified xsi:type="dcterms:W3CDTF">2019-08-05T13:01:30Z</dcterms:modified>
  <cp:category/>
  <cp:version/>
  <cp:contentType/>
  <cp:contentStatus/>
</cp:coreProperties>
</file>